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ojica\Desktop\"/>
    </mc:Choice>
  </mc:AlternateContent>
  <xr:revisionPtr revIDLastSave="0" documentId="13_ncr:1_{433985C6-1EED-4960-B231-1DCC141F641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UR Evidencija" sheetId="4" r:id="rId1"/>
    <sheet name="HRK Evidencija" sheetId="1" r:id="rId2"/>
    <sheet name="Sheet1" sheetId="3" r:id="rId3"/>
    <sheet name="Osnovno" sheetId="2" r:id="rId4"/>
  </sheets>
  <externalReferences>
    <externalReference r:id="rId5"/>
  </externalReferences>
  <definedNames>
    <definedName name="_xlnm._FilterDatabase" localSheetId="0" hidden="1">'EUR Evidencija'!$A$2:$EG$2</definedName>
    <definedName name="_xlnm._FilterDatabase" localSheetId="1" hidden="1">'HRK Evidencija'!$A$1:$I$67</definedName>
    <definedName name="_Hlk124758943" localSheetId="1">'HRK Evidencija'!#REF!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T106" i="4" l="1"/>
  <c r="BS106" i="4"/>
  <c r="BR106" i="4"/>
  <c r="BQ106" i="4"/>
  <c r="BP106" i="4"/>
  <c r="BO106" i="4"/>
  <c r="BN106" i="4"/>
  <c r="BL106" i="4" s="1"/>
  <c r="BM106" i="4"/>
  <c r="AM106" i="4"/>
  <c r="BT105" i="4"/>
  <c r="BS105" i="4"/>
  <c r="BR105" i="4"/>
  <c r="BQ105" i="4"/>
  <c r="BP105" i="4"/>
  <c r="BO105" i="4"/>
  <c r="BN105" i="4"/>
  <c r="BL105" i="4" s="1"/>
  <c r="BM105" i="4"/>
  <c r="AM105" i="4"/>
  <c r="EE104" i="4"/>
  <c r="DZ104" i="4"/>
  <c r="BT104" i="4"/>
  <c r="BS104" i="4"/>
  <c r="BR104" i="4"/>
  <c r="BQ104" i="4"/>
  <c r="BP104" i="4"/>
  <c r="BO104" i="4"/>
  <c r="BN104" i="4"/>
  <c r="BM104" i="4"/>
  <c r="BK104" i="4" s="1"/>
  <c r="AM104" i="4"/>
  <c r="EE103" i="4"/>
  <c r="DZ103" i="4"/>
  <c r="BT103" i="4"/>
  <c r="BS103" i="4"/>
  <c r="BR103" i="4"/>
  <c r="BQ103" i="4"/>
  <c r="BP103" i="4"/>
  <c r="BO103" i="4"/>
  <c r="BN103" i="4"/>
  <c r="BM103" i="4"/>
  <c r="BK103" i="4" s="1"/>
  <c r="BJ103" i="4"/>
  <c r="AM103" i="4"/>
  <c r="EE102" i="4"/>
  <c r="DZ102" i="4"/>
  <c r="BT102" i="4"/>
  <c r="BS102" i="4"/>
  <c r="BR102" i="4"/>
  <c r="BQ102" i="4"/>
  <c r="BP102" i="4"/>
  <c r="BO102" i="4"/>
  <c r="BN102" i="4"/>
  <c r="BM102" i="4"/>
  <c r="AM102" i="4"/>
  <c r="EE101" i="4"/>
  <c r="DZ101" i="4"/>
  <c r="BT101" i="4"/>
  <c r="BS101" i="4"/>
  <c r="BR101" i="4"/>
  <c r="BQ101" i="4"/>
  <c r="BP101" i="4"/>
  <c r="BO101" i="4"/>
  <c r="BN101" i="4"/>
  <c r="BL101" i="4" s="1"/>
  <c r="BM101" i="4"/>
  <c r="BK101" i="4" s="1"/>
  <c r="BJ101" i="4"/>
  <c r="AM101" i="4"/>
  <c r="EE100" i="4"/>
  <c r="DZ100" i="4"/>
  <c r="BT100" i="4"/>
  <c r="BS100" i="4"/>
  <c r="BR100" i="4"/>
  <c r="BQ100" i="4"/>
  <c r="BP100" i="4"/>
  <c r="BO100" i="4"/>
  <c r="BN100" i="4"/>
  <c r="BM100" i="4"/>
  <c r="AM100" i="4"/>
  <c r="EE99" i="4"/>
  <c r="DZ99" i="4"/>
  <c r="BT99" i="4"/>
  <c r="BS99" i="4"/>
  <c r="BR99" i="4"/>
  <c r="BQ99" i="4"/>
  <c r="BP99" i="4"/>
  <c r="BO99" i="4"/>
  <c r="BN99" i="4"/>
  <c r="BL99" i="4" s="1"/>
  <c r="BM99" i="4"/>
  <c r="BK99" i="4" s="1"/>
  <c r="AM99" i="4"/>
  <c r="EE98" i="4"/>
  <c r="DZ98" i="4"/>
  <c r="BT98" i="4"/>
  <c r="BS98" i="4"/>
  <c r="BR98" i="4"/>
  <c r="BQ98" i="4"/>
  <c r="BP98" i="4"/>
  <c r="BO98" i="4"/>
  <c r="BK98" i="4" s="1"/>
  <c r="BN98" i="4"/>
  <c r="BL98" i="4" s="1"/>
  <c r="BM98" i="4"/>
  <c r="AM98" i="4"/>
  <c r="EE97" i="4"/>
  <c r="DZ97" i="4"/>
  <c r="BT97" i="4"/>
  <c r="BS97" i="4"/>
  <c r="BR97" i="4"/>
  <c r="BQ97" i="4"/>
  <c r="BP97" i="4"/>
  <c r="BO97" i="4"/>
  <c r="BN97" i="4"/>
  <c r="BM97" i="4"/>
  <c r="BJ97" i="4"/>
  <c r="AM97" i="4"/>
  <c r="EE96" i="4"/>
  <c r="DZ96" i="4"/>
  <c r="BT96" i="4"/>
  <c r="BS96" i="4"/>
  <c r="BR96" i="4"/>
  <c r="BQ96" i="4"/>
  <c r="BP96" i="4"/>
  <c r="BO96" i="4"/>
  <c r="BN96" i="4"/>
  <c r="BL96" i="4" s="1"/>
  <c r="BM96" i="4"/>
  <c r="AM96" i="4"/>
  <c r="EE95" i="4"/>
  <c r="DZ95" i="4"/>
  <c r="BT95" i="4"/>
  <c r="BS95" i="4"/>
  <c r="BR95" i="4"/>
  <c r="BQ95" i="4"/>
  <c r="BP95" i="4"/>
  <c r="BO95" i="4"/>
  <c r="BN95" i="4"/>
  <c r="BL95" i="4" s="1"/>
  <c r="BM95" i="4"/>
  <c r="AM95" i="4"/>
  <c r="EE94" i="4"/>
  <c r="DZ94" i="4"/>
  <c r="BT94" i="4"/>
  <c r="BS94" i="4"/>
  <c r="BR94" i="4"/>
  <c r="BQ94" i="4"/>
  <c r="BP94" i="4"/>
  <c r="BO94" i="4"/>
  <c r="BN94" i="4"/>
  <c r="BL94" i="4" s="1"/>
  <c r="BM94" i="4"/>
  <c r="AM94" i="4"/>
  <c r="EE93" i="4"/>
  <c r="DZ93" i="4"/>
  <c r="BT93" i="4"/>
  <c r="BS93" i="4"/>
  <c r="BR93" i="4"/>
  <c r="BQ93" i="4"/>
  <c r="BP93" i="4"/>
  <c r="BO93" i="4"/>
  <c r="BN93" i="4"/>
  <c r="BM93" i="4"/>
  <c r="BL93" i="4"/>
  <c r="AM93" i="4"/>
  <c r="EE92" i="4"/>
  <c r="DZ92" i="4"/>
  <c r="BT92" i="4"/>
  <c r="BS92" i="4"/>
  <c r="BR92" i="4"/>
  <c r="BQ92" i="4"/>
  <c r="BP92" i="4"/>
  <c r="BO92" i="4"/>
  <c r="BN92" i="4"/>
  <c r="BM92" i="4"/>
  <c r="BK92" i="4" s="1"/>
  <c r="AM92" i="4"/>
  <c r="EE91" i="4"/>
  <c r="DZ91" i="4"/>
  <c r="BL91" i="4"/>
  <c r="BK91" i="4"/>
  <c r="AM91" i="4"/>
  <c r="EE90" i="4"/>
  <c r="DZ90" i="4"/>
  <c r="BT90" i="4"/>
  <c r="BS90" i="4"/>
  <c r="BR90" i="4"/>
  <c r="BQ90" i="4"/>
  <c r="BP90" i="4"/>
  <c r="BO90" i="4"/>
  <c r="BN90" i="4"/>
  <c r="BM90" i="4"/>
  <c r="AM90" i="4"/>
  <c r="EE89" i="4"/>
  <c r="DZ89" i="4"/>
  <c r="BL89" i="4"/>
  <c r="BK89" i="4"/>
  <c r="AM89" i="4"/>
  <c r="EE88" i="4"/>
  <c r="DZ88" i="4"/>
  <c r="BT88" i="4"/>
  <c r="BS88" i="4"/>
  <c r="BR88" i="4"/>
  <c r="BQ88" i="4"/>
  <c r="BP88" i="4"/>
  <c r="BO88" i="4"/>
  <c r="BN88" i="4"/>
  <c r="BM88" i="4"/>
  <c r="BK88" i="4" s="1"/>
  <c r="AM88" i="4"/>
  <c r="EE87" i="4"/>
  <c r="DZ87" i="4"/>
  <c r="BT87" i="4"/>
  <c r="BS87" i="4"/>
  <c r="BR87" i="4"/>
  <c r="BQ87" i="4"/>
  <c r="BP87" i="4"/>
  <c r="BO87" i="4"/>
  <c r="BN87" i="4"/>
  <c r="BL87" i="4" s="1"/>
  <c r="BM87" i="4"/>
  <c r="BK87" i="4" s="1"/>
  <c r="AM87" i="4"/>
  <c r="EE86" i="4"/>
  <c r="DZ86" i="4"/>
  <c r="BT86" i="4"/>
  <c r="BS86" i="4"/>
  <c r="BR86" i="4"/>
  <c r="BQ86" i="4"/>
  <c r="BP86" i="4"/>
  <c r="BO86" i="4"/>
  <c r="BN86" i="4"/>
  <c r="BL86" i="4" s="1"/>
  <c r="BM86" i="4"/>
  <c r="BJ86" i="4"/>
  <c r="AM86" i="4"/>
  <c r="DZ85" i="4"/>
  <c r="BT85" i="4"/>
  <c r="BS85" i="4"/>
  <c r="BR85" i="4"/>
  <c r="BQ85" i="4"/>
  <c r="BP85" i="4"/>
  <c r="BO85" i="4"/>
  <c r="BN85" i="4"/>
  <c r="BM85" i="4"/>
  <c r="AM85" i="4"/>
  <c r="EE84" i="4"/>
  <c r="DZ84" i="4"/>
  <c r="BL84" i="4"/>
  <c r="BK84" i="4"/>
  <c r="AM84" i="4"/>
  <c r="EE83" i="4"/>
  <c r="DZ83" i="4"/>
  <c r="BL83" i="4"/>
  <c r="BK83" i="4"/>
  <c r="AM83" i="4"/>
  <c r="EE82" i="4"/>
  <c r="DZ82" i="4"/>
  <c r="BT82" i="4"/>
  <c r="BS82" i="4"/>
  <c r="BR82" i="4"/>
  <c r="BQ82" i="4"/>
  <c r="BP82" i="4"/>
  <c r="BO82" i="4"/>
  <c r="BN82" i="4"/>
  <c r="BM82" i="4"/>
  <c r="BK82" i="4" s="1"/>
  <c r="BL82" i="4"/>
  <c r="AM82" i="4"/>
  <c r="EE81" i="4"/>
  <c r="DZ81" i="4"/>
  <c r="BT81" i="4"/>
  <c r="BS81" i="4"/>
  <c r="BR81" i="4"/>
  <c r="BQ81" i="4"/>
  <c r="BP81" i="4"/>
  <c r="BO81" i="4"/>
  <c r="BN81" i="4"/>
  <c r="BM81" i="4"/>
  <c r="BK81" i="4" s="1"/>
  <c r="AM81" i="4"/>
  <c r="EE80" i="4"/>
  <c r="DZ80" i="4"/>
  <c r="BT80" i="4"/>
  <c r="BS80" i="4"/>
  <c r="BR80" i="4"/>
  <c r="BQ80" i="4"/>
  <c r="BP80" i="4"/>
  <c r="BO80" i="4"/>
  <c r="BN80" i="4"/>
  <c r="BM80" i="4"/>
  <c r="AM80" i="4"/>
  <c r="EE79" i="4"/>
  <c r="DZ79" i="4"/>
  <c r="BT79" i="4"/>
  <c r="BS79" i="4"/>
  <c r="BR79" i="4"/>
  <c r="BQ79" i="4"/>
  <c r="BP79" i="4"/>
  <c r="BL79" i="4" s="1"/>
  <c r="BO79" i="4"/>
  <c r="BN79" i="4"/>
  <c r="BM79" i="4"/>
  <c r="BJ79" i="4"/>
  <c r="AM79" i="4"/>
  <c r="EE78" i="4"/>
  <c r="DZ78" i="4"/>
  <c r="BT78" i="4"/>
  <c r="BS78" i="4"/>
  <c r="BR78" i="4"/>
  <c r="BQ78" i="4"/>
  <c r="BP78" i="4"/>
  <c r="BL78" i="4" s="1"/>
  <c r="BO78" i="4"/>
  <c r="BN78" i="4"/>
  <c r="BM78" i="4"/>
  <c r="BK78" i="4"/>
  <c r="BJ78" i="4"/>
  <c r="AM78" i="4"/>
  <c r="DZ77" i="4"/>
  <c r="BT77" i="4"/>
  <c r="BS77" i="4"/>
  <c r="BR77" i="4"/>
  <c r="BQ77" i="4"/>
  <c r="BP77" i="4"/>
  <c r="BO77" i="4"/>
  <c r="BN77" i="4"/>
  <c r="BM77" i="4"/>
  <c r="BL77" i="4"/>
  <c r="AM77" i="4"/>
  <c r="EE76" i="4"/>
  <c r="DZ76" i="4"/>
  <c r="BT76" i="4"/>
  <c r="BS76" i="4"/>
  <c r="BR76" i="4"/>
  <c r="BQ76" i="4"/>
  <c r="BP76" i="4"/>
  <c r="BO76" i="4"/>
  <c r="BN76" i="4"/>
  <c r="BM76" i="4"/>
  <c r="BJ76" i="4"/>
  <c r="AM76" i="4"/>
  <c r="EE75" i="4"/>
  <c r="DZ75" i="4"/>
  <c r="BT75" i="4"/>
  <c r="BS75" i="4"/>
  <c r="BR75" i="4"/>
  <c r="BQ75" i="4"/>
  <c r="BP75" i="4"/>
  <c r="BO75" i="4"/>
  <c r="BN75" i="4"/>
  <c r="BM75" i="4"/>
  <c r="BJ75" i="4"/>
  <c r="AM75" i="4"/>
  <c r="EE74" i="4"/>
  <c r="DZ74" i="4"/>
  <c r="BT74" i="4"/>
  <c r="BS74" i="4"/>
  <c r="BR74" i="4"/>
  <c r="BQ74" i="4"/>
  <c r="BP74" i="4"/>
  <c r="BO74" i="4"/>
  <c r="BN74" i="4"/>
  <c r="BM74" i="4"/>
  <c r="BL74" i="4"/>
  <c r="BK74" i="4"/>
  <c r="AM74" i="4"/>
  <c r="EE73" i="4"/>
  <c r="DZ73" i="4"/>
  <c r="BT73" i="4"/>
  <c r="BS73" i="4"/>
  <c r="BR73" i="4"/>
  <c r="BQ73" i="4"/>
  <c r="BP73" i="4"/>
  <c r="BO73" i="4"/>
  <c r="BN73" i="4"/>
  <c r="BM73" i="4"/>
  <c r="BK73" i="4" s="1"/>
  <c r="BL73" i="4"/>
  <c r="AM73" i="4"/>
  <c r="EE72" i="4"/>
  <c r="DZ72" i="4"/>
  <c r="BT72" i="4"/>
  <c r="BS72" i="4"/>
  <c r="BR72" i="4"/>
  <c r="BQ72" i="4"/>
  <c r="BP72" i="4"/>
  <c r="BO72" i="4"/>
  <c r="BN72" i="4"/>
  <c r="BM72" i="4"/>
  <c r="BK72" i="4" s="1"/>
  <c r="AM72" i="4"/>
  <c r="EE71" i="4"/>
  <c r="DZ71" i="4"/>
  <c r="BL71" i="4"/>
  <c r="BK71" i="4"/>
  <c r="AM71" i="4"/>
  <c r="EE70" i="4"/>
  <c r="DZ70" i="4"/>
  <c r="BT70" i="4"/>
  <c r="BS70" i="4"/>
  <c r="BR70" i="4"/>
  <c r="BQ70" i="4"/>
  <c r="BP70" i="4"/>
  <c r="BO70" i="4"/>
  <c r="BN70" i="4"/>
  <c r="BM70" i="4"/>
  <c r="BJ70" i="4"/>
  <c r="AM70" i="4"/>
  <c r="EE69" i="4"/>
  <c r="DZ69" i="4"/>
  <c r="BL69" i="4"/>
  <c r="BK69" i="4"/>
  <c r="AM69" i="4"/>
  <c r="EE68" i="4"/>
  <c r="DZ68" i="4"/>
  <c r="BL68" i="4"/>
  <c r="BK68" i="4"/>
  <c r="AM68" i="4"/>
  <c r="EE67" i="4"/>
  <c r="DZ67" i="4"/>
  <c r="BL67" i="4"/>
  <c r="BK67" i="4"/>
  <c r="AM67" i="4"/>
  <c r="EE66" i="4"/>
  <c r="DZ66" i="4"/>
  <c r="BT66" i="4"/>
  <c r="BS66" i="4"/>
  <c r="BR66" i="4"/>
  <c r="BQ66" i="4"/>
  <c r="BP66" i="4"/>
  <c r="BO66" i="4"/>
  <c r="BN66" i="4"/>
  <c r="BL66" i="4" s="1"/>
  <c r="BM66" i="4"/>
  <c r="BK66" i="4" s="1"/>
  <c r="AM66" i="4"/>
  <c r="EE65" i="4"/>
  <c r="DZ65" i="4"/>
  <c r="BT65" i="4"/>
  <c r="BS65" i="4"/>
  <c r="BR65" i="4"/>
  <c r="BQ65" i="4"/>
  <c r="BP65" i="4"/>
  <c r="BO65" i="4"/>
  <c r="BN65" i="4"/>
  <c r="BL65" i="4" s="1"/>
  <c r="BM65" i="4"/>
  <c r="BK65" i="4" s="1"/>
  <c r="AM65" i="4"/>
  <c r="EE64" i="4"/>
  <c r="DZ64" i="4"/>
  <c r="BT64" i="4"/>
  <c r="BS64" i="4"/>
  <c r="BR64" i="4"/>
  <c r="BQ64" i="4"/>
  <c r="BP64" i="4"/>
  <c r="BO64" i="4"/>
  <c r="BN64" i="4"/>
  <c r="BM64" i="4"/>
  <c r="AM64" i="4"/>
  <c r="EE63" i="4"/>
  <c r="DZ63" i="4"/>
  <c r="BT63" i="4"/>
  <c r="BS63" i="4"/>
  <c r="BR63" i="4"/>
  <c r="BQ63" i="4"/>
  <c r="BP63" i="4"/>
  <c r="BO63" i="4"/>
  <c r="BN63" i="4"/>
  <c r="BM63" i="4"/>
  <c r="AM63" i="4"/>
  <c r="EE62" i="4"/>
  <c r="DZ62" i="4"/>
  <c r="BT62" i="4"/>
  <c r="BS62" i="4"/>
  <c r="BR62" i="4"/>
  <c r="BQ62" i="4"/>
  <c r="BP62" i="4"/>
  <c r="BO62" i="4"/>
  <c r="BN62" i="4"/>
  <c r="BM62" i="4"/>
  <c r="BK62" i="4" s="1"/>
  <c r="AM62" i="4"/>
  <c r="EE61" i="4"/>
  <c r="DZ61" i="4"/>
  <c r="BL61" i="4"/>
  <c r="BK61" i="4"/>
  <c r="AM61" i="4"/>
  <c r="EE60" i="4"/>
  <c r="DZ60" i="4"/>
  <c r="BT60" i="4"/>
  <c r="BS60" i="4"/>
  <c r="BR60" i="4"/>
  <c r="BQ60" i="4"/>
  <c r="BP60" i="4"/>
  <c r="BL60" i="4" s="1"/>
  <c r="BO60" i="4"/>
  <c r="BK60" i="4" s="1"/>
  <c r="BN60" i="4"/>
  <c r="BM60" i="4"/>
  <c r="AM60" i="4"/>
  <c r="EE59" i="4"/>
  <c r="DZ59" i="4"/>
  <c r="BT59" i="4"/>
  <c r="BS59" i="4"/>
  <c r="BR59" i="4"/>
  <c r="BQ59" i="4"/>
  <c r="BP59" i="4"/>
  <c r="BO59" i="4"/>
  <c r="BK59" i="4" s="1"/>
  <c r="BN59" i="4"/>
  <c r="BL59" i="4" s="1"/>
  <c r="BM59" i="4"/>
  <c r="BJ59" i="4"/>
  <c r="AM59" i="4"/>
  <c r="EE58" i="4"/>
  <c r="DZ58" i="4"/>
  <c r="BT58" i="4"/>
  <c r="BS58" i="4"/>
  <c r="BR58" i="4"/>
  <c r="BQ58" i="4"/>
  <c r="BP58" i="4"/>
  <c r="BO58" i="4"/>
  <c r="BN58" i="4"/>
  <c r="BM58" i="4"/>
  <c r="AM58" i="4"/>
  <c r="EE57" i="4"/>
  <c r="DZ57" i="4"/>
  <c r="BT57" i="4"/>
  <c r="BS57" i="4"/>
  <c r="BR57" i="4"/>
  <c r="BQ57" i="4"/>
  <c r="BP57" i="4"/>
  <c r="BO57" i="4"/>
  <c r="BN57" i="4"/>
  <c r="BM57" i="4"/>
  <c r="AM57" i="4"/>
  <c r="EE56" i="4"/>
  <c r="DZ56" i="4"/>
  <c r="BT56" i="4"/>
  <c r="BS56" i="4"/>
  <c r="BR56" i="4"/>
  <c r="BQ56" i="4"/>
  <c r="BP56" i="4"/>
  <c r="BL56" i="4" s="1"/>
  <c r="BO56" i="4"/>
  <c r="BN56" i="4"/>
  <c r="BM56" i="4"/>
  <c r="AM56" i="4"/>
  <c r="EE55" i="4"/>
  <c r="DZ55" i="4"/>
  <c r="BT55" i="4"/>
  <c r="BS55" i="4"/>
  <c r="BR55" i="4"/>
  <c r="BQ55" i="4"/>
  <c r="BP55" i="4"/>
  <c r="BO55" i="4"/>
  <c r="BN55" i="4"/>
  <c r="BL55" i="4" s="1"/>
  <c r="BM55" i="4"/>
  <c r="BK55" i="4" s="1"/>
  <c r="AM55" i="4"/>
  <c r="EE54" i="4"/>
  <c r="DZ54" i="4"/>
  <c r="BT54" i="4"/>
  <c r="BS54" i="4"/>
  <c r="BR54" i="4"/>
  <c r="BQ54" i="4"/>
  <c r="BP54" i="4"/>
  <c r="BO54" i="4"/>
  <c r="BN54" i="4"/>
  <c r="BL54" i="4" s="1"/>
  <c r="BM54" i="4"/>
  <c r="BK54" i="4" s="1"/>
  <c r="BJ54" i="4"/>
  <c r="AM54" i="4"/>
  <c r="EE53" i="4"/>
  <c r="DZ53" i="4"/>
  <c r="BT53" i="4"/>
  <c r="BS53" i="4"/>
  <c r="BR53" i="4"/>
  <c r="BQ53" i="4"/>
  <c r="BP53" i="4"/>
  <c r="BO53" i="4"/>
  <c r="BN53" i="4"/>
  <c r="BM53" i="4"/>
  <c r="AM53" i="4"/>
  <c r="EE52" i="4"/>
  <c r="DZ52" i="4"/>
  <c r="BT52" i="4"/>
  <c r="BS52" i="4"/>
  <c r="BR52" i="4"/>
  <c r="BQ52" i="4"/>
  <c r="BP52" i="4"/>
  <c r="BO52" i="4"/>
  <c r="BK52" i="4" s="1"/>
  <c r="BN52" i="4"/>
  <c r="BM52" i="4"/>
  <c r="AM52" i="4"/>
  <c r="EE51" i="4"/>
  <c r="DZ51" i="4"/>
  <c r="BT51" i="4"/>
  <c r="BS51" i="4"/>
  <c r="BR51" i="4"/>
  <c r="BQ51" i="4"/>
  <c r="BP51" i="4"/>
  <c r="BO51" i="4"/>
  <c r="BN51" i="4"/>
  <c r="BM51" i="4"/>
  <c r="AM51" i="4"/>
  <c r="EE50" i="4"/>
  <c r="DZ50" i="4"/>
  <c r="BL50" i="4"/>
  <c r="BK50" i="4"/>
  <c r="AM50" i="4"/>
  <c r="EE49" i="4"/>
  <c r="DZ49" i="4"/>
  <c r="BT49" i="4"/>
  <c r="BS49" i="4"/>
  <c r="BR49" i="4"/>
  <c r="BQ49" i="4"/>
  <c r="BP49" i="4"/>
  <c r="BO49" i="4"/>
  <c r="BN49" i="4"/>
  <c r="BM49" i="4"/>
  <c r="BK49" i="4" s="1"/>
  <c r="AM49" i="4"/>
  <c r="EE48" i="4"/>
  <c r="DZ48" i="4"/>
  <c r="BT48" i="4"/>
  <c r="BS48" i="4"/>
  <c r="BR48" i="4"/>
  <c r="BQ48" i="4"/>
  <c r="BP48" i="4"/>
  <c r="BO48" i="4"/>
  <c r="BN48" i="4"/>
  <c r="BM48" i="4"/>
  <c r="BK48" i="4"/>
  <c r="AM48" i="4"/>
  <c r="EE47" i="4"/>
  <c r="BT47" i="4"/>
  <c r="BS47" i="4"/>
  <c r="BR47" i="4"/>
  <c r="BQ47" i="4"/>
  <c r="BP47" i="4"/>
  <c r="BO47" i="4"/>
  <c r="BN47" i="4"/>
  <c r="BM47" i="4"/>
  <c r="BK47" i="4" s="1"/>
  <c r="AM47" i="4"/>
  <c r="EE46" i="4"/>
  <c r="DZ46" i="4"/>
  <c r="BT46" i="4"/>
  <c r="BS46" i="4"/>
  <c r="BR46" i="4"/>
  <c r="BQ46" i="4"/>
  <c r="BP46" i="4"/>
  <c r="BL46" i="4" s="1"/>
  <c r="BO46" i="4"/>
  <c r="BN46" i="4"/>
  <c r="BM46" i="4"/>
  <c r="BK46" i="4"/>
  <c r="AM46" i="4"/>
  <c r="EE45" i="4"/>
  <c r="DZ45" i="4"/>
  <c r="BT45" i="4"/>
  <c r="BS45" i="4"/>
  <c r="BR45" i="4"/>
  <c r="BQ45" i="4"/>
  <c r="BP45" i="4"/>
  <c r="BO45" i="4"/>
  <c r="BN45" i="4"/>
  <c r="BM45" i="4"/>
  <c r="BL45" i="4"/>
  <c r="AM45" i="4"/>
  <c r="EE44" i="4"/>
  <c r="DZ44" i="4"/>
  <c r="BT44" i="4"/>
  <c r="BS44" i="4"/>
  <c r="BR44" i="4"/>
  <c r="BQ44" i="4"/>
  <c r="BP44" i="4"/>
  <c r="BO44" i="4"/>
  <c r="BN44" i="4"/>
  <c r="BM44" i="4"/>
  <c r="AM44" i="4"/>
  <c r="EE43" i="4"/>
  <c r="DZ43" i="4"/>
  <c r="BT43" i="4"/>
  <c r="BS43" i="4"/>
  <c r="BR43" i="4"/>
  <c r="BQ43" i="4"/>
  <c r="BP43" i="4"/>
  <c r="BO43" i="4"/>
  <c r="BN43" i="4"/>
  <c r="BM43" i="4"/>
  <c r="AM43" i="4"/>
  <c r="EE42" i="4"/>
  <c r="DZ42" i="4"/>
  <c r="BT42" i="4"/>
  <c r="BS42" i="4"/>
  <c r="BR42" i="4"/>
  <c r="BQ42" i="4"/>
  <c r="BP42" i="4"/>
  <c r="BL42" i="4" s="1"/>
  <c r="BO42" i="4"/>
  <c r="BN42" i="4"/>
  <c r="BM42" i="4"/>
  <c r="AM42" i="4"/>
  <c r="EE41" i="4"/>
  <c r="DZ41" i="4"/>
  <c r="BT41" i="4"/>
  <c r="BS41" i="4"/>
  <c r="BR41" i="4"/>
  <c r="BQ41" i="4"/>
  <c r="BP41" i="4"/>
  <c r="BO41" i="4"/>
  <c r="BN41" i="4"/>
  <c r="BL41" i="4" s="1"/>
  <c r="BM41" i="4"/>
  <c r="BK41" i="4" s="1"/>
  <c r="AM41" i="4"/>
  <c r="EE40" i="4"/>
  <c r="DZ40" i="4"/>
  <c r="BT40" i="4"/>
  <c r="BS40" i="4"/>
  <c r="BR40" i="4"/>
  <c r="BQ40" i="4"/>
  <c r="BP40" i="4"/>
  <c r="BO40" i="4"/>
  <c r="BK40" i="4" s="1"/>
  <c r="BN40" i="4"/>
  <c r="BL40" i="4" s="1"/>
  <c r="BM40" i="4"/>
  <c r="AM40" i="4"/>
  <c r="EE39" i="4"/>
  <c r="DZ39" i="4"/>
  <c r="BT39" i="4"/>
  <c r="BS39" i="4"/>
  <c r="BR39" i="4"/>
  <c r="BQ39" i="4"/>
  <c r="BP39" i="4"/>
  <c r="BL39" i="4" s="1"/>
  <c r="BO39" i="4"/>
  <c r="BN39" i="4"/>
  <c r="BM39" i="4"/>
  <c r="AM39" i="4"/>
  <c r="EE38" i="4"/>
  <c r="DZ38" i="4"/>
  <c r="BT38" i="4"/>
  <c r="BS38" i="4"/>
  <c r="BR38" i="4"/>
  <c r="BQ38" i="4"/>
  <c r="BP38" i="4"/>
  <c r="BO38" i="4"/>
  <c r="BN38" i="4"/>
  <c r="BM38" i="4"/>
  <c r="AM38" i="4"/>
  <c r="EE37" i="4"/>
  <c r="DZ37" i="4"/>
  <c r="DU37" i="4"/>
  <c r="BT37" i="4"/>
  <c r="BS37" i="4"/>
  <c r="BR37" i="4"/>
  <c r="BQ37" i="4"/>
  <c r="BP37" i="4"/>
  <c r="BL37" i="4" s="1"/>
  <c r="BO37" i="4"/>
  <c r="BN37" i="4"/>
  <c r="BM37" i="4"/>
  <c r="AM37" i="4"/>
  <c r="EE36" i="4"/>
  <c r="DZ36" i="4"/>
  <c r="DU36" i="4"/>
  <c r="BT36" i="4"/>
  <c r="BS36" i="4"/>
  <c r="BR36" i="4"/>
  <c r="BQ36" i="4"/>
  <c r="BP36" i="4"/>
  <c r="BL36" i="4" s="1"/>
  <c r="BO36" i="4"/>
  <c r="BK36" i="4" s="1"/>
  <c r="BN36" i="4"/>
  <c r="BM36" i="4"/>
  <c r="AM36" i="4"/>
  <c r="EE35" i="4"/>
  <c r="DZ35" i="4"/>
  <c r="DU35" i="4"/>
  <c r="BL35" i="4"/>
  <c r="BK35" i="4"/>
  <c r="AM35" i="4"/>
  <c r="EE34" i="4"/>
  <c r="DZ34" i="4"/>
  <c r="DU34" i="4"/>
  <c r="BT34" i="4"/>
  <c r="BS34" i="4"/>
  <c r="BR34" i="4"/>
  <c r="BQ34" i="4"/>
  <c r="BP34" i="4"/>
  <c r="BO34" i="4"/>
  <c r="BN34" i="4"/>
  <c r="BM34" i="4"/>
  <c r="AM34" i="4"/>
  <c r="EE33" i="4"/>
  <c r="DZ33" i="4"/>
  <c r="DU33" i="4"/>
  <c r="BT33" i="4"/>
  <c r="BS33" i="4"/>
  <c r="BR33" i="4"/>
  <c r="BQ33" i="4"/>
  <c r="BP33" i="4"/>
  <c r="BO33" i="4"/>
  <c r="BN33" i="4"/>
  <c r="BM33" i="4"/>
  <c r="AM33" i="4"/>
  <c r="EE32" i="4"/>
  <c r="DZ32" i="4"/>
  <c r="DU32" i="4"/>
  <c r="BT32" i="4"/>
  <c r="BS32" i="4"/>
  <c r="BR32" i="4"/>
  <c r="BQ32" i="4"/>
  <c r="BP32" i="4"/>
  <c r="BO32" i="4"/>
  <c r="BN32" i="4"/>
  <c r="BM32" i="4"/>
  <c r="BL32" i="4"/>
  <c r="BK32" i="4"/>
  <c r="AM32" i="4"/>
  <c r="EE31" i="4"/>
  <c r="DZ31" i="4"/>
  <c r="DU31" i="4"/>
  <c r="BT31" i="4"/>
  <c r="BS31" i="4"/>
  <c r="BR31" i="4"/>
  <c r="BQ31" i="4"/>
  <c r="BP31" i="4"/>
  <c r="BO31" i="4"/>
  <c r="BN31" i="4"/>
  <c r="BL31" i="4" s="1"/>
  <c r="BM31" i="4"/>
  <c r="BK31" i="4" s="1"/>
  <c r="AM31" i="4"/>
  <c r="EE30" i="4"/>
  <c r="DZ30" i="4"/>
  <c r="DU30" i="4"/>
  <c r="BL30" i="4"/>
  <c r="BK30" i="4"/>
  <c r="EE29" i="4"/>
  <c r="DZ29" i="4"/>
  <c r="DU29" i="4"/>
  <c r="BT29" i="4"/>
  <c r="BS29" i="4"/>
  <c r="BR29" i="4"/>
  <c r="BQ29" i="4"/>
  <c r="BP29" i="4"/>
  <c r="BO29" i="4"/>
  <c r="BN29" i="4"/>
  <c r="BM29" i="4"/>
  <c r="AM29" i="4"/>
  <c r="EE28" i="4"/>
  <c r="DZ28" i="4"/>
  <c r="DU28" i="4"/>
  <c r="BT28" i="4"/>
  <c r="BS28" i="4"/>
  <c r="BR28" i="4"/>
  <c r="BQ28" i="4"/>
  <c r="BP28" i="4"/>
  <c r="BO28" i="4"/>
  <c r="BN28" i="4"/>
  <c r="BM28" i="4"/>
  <c r="AM28" i="4"/>
  <c r="EE27" i="4"/>
  <c r="DZ27" i="4"/>
  <c r="DU27" i="4"/>
  <c r="BL27" i="4"/>
  <c r="BK27" i="4"/>
  <c r="AM27" i="4"/>
  <c r="EE26" i="4"/>
  <c r="DZ26" i="4"/>
  <c r="DU26" i="4"/>
  <c r="BT26" i="4"/>
  <c r="BS26" i="4"/>
  <c r="BR26" i="4"/>
  <c r="BQ26" i="4"/>
  <c r="BP26" i="4"/>
  <c r="BO26" i="4"/>
  <c r="BN26" i="4"/>
  <c r="BM26" i="4"/>
  <c r="BK26" i="4" s="1"/>
  <c r="BL26" i="4"/>
  <c r="AM26" i="4"/>
  <c r="EE25" i="4"/>
  <c r="DZ25" i="4"/>
  <c r="DU25" i="4"/>
  <c r="BL25" i="4"/>
  <c r="BK25" i="4"/>
  <c r="AM25" i="4"/>
  <c r="EE24" i="4"/>
  <c r="DZ24" i="4"/>
  <c r="DU24" i="4"/>
  <c r="BL24" i="4"/>
  <c r="BK24" i="4"/>
  <c r="AM24" i="4"/>
  <c r="EE23" i="4"/>
  <c r="DZ23" i="4"/>
  <c r="DU23" i="4"/>
  <c r="BT23" i="4"/>
  <c r="BS23" i="4"/>
  <c r="BR23" i="4"/>
  <c r="BQ23" i="4"/>
  <c r="BP23" i="4"/>
  <c r="BO23" i="4"/>
  <c r="BN23" i="4"/>
  <c r="BL23" i="4" s="1"/>
  <c r="BM23" i="4"/>
  <c r="AM23" i="4"/>
  <c r="EE22" i="4"/>
  <c r="DZ22" i="4"/>
  <c r="DU22" i="4"/>
  <c r="BL22" i="4"/>
  <c r="BK22" i="4"/>
  <c r="AM22" i="4"/>
  <c r="EE21" i="4"/>
  <c r="DZ21" i="4"/>
  <c r="DU21" i="4"/>
  <c r="BT21" i="4"/>
  <c r="BS21" i="4"/>
  <c r="BR21" i="4"/>
  <c r="BQ21" i="4"/>
  <c r="BP21" i="4"/>
  <c r="BO21" i="4"/>
  <c r="BN21" i="4"/>
  <c r="BL21" i="4" s="1"/>
  <c r="BM21" i="4"/>
  <c r="AM21" i="4"/>
  <c r="EE20" i="4"/>
  <c r="DZ20" i="4"/>
  <c r="DU20" i="4"/>
  <c r="BT20" i="4"/>
  <c r="BS20" i="4"/>
  <c r="BR20" i="4"/>
  <c r="BQ20" i="4"/>
  <c r="BP20" i="4"/>
  <c r="BO20" i="4"/>
  <c r="BN20" i="4"/>
  <c r="BL20" i="4" s="1"/>
  <c r="BM20" i="4"/>
  <c r="BK20" i="4" s="1"/>
  <c r="AT20" i="4"/>
  <c r="AM20" i="4"/>
  <c r="EE19" i="4"/>
  <c r="DZ19" i="4"/>
  <c r="DU19" i="4"/>
  <c r="BT19" i="4"/>
  <c r="BS19" i="4"/>
  <c r="BR19" i="4"/>
  <c r="BQ19" i="4"/>
  <c r="BP19" i="4"/>
  <c r="BL19" i="4" s="1"/>
  <c r="BO19" i="4"/>
  <c r="BN19" i="4"/>
  <c r="BM19" i="4"/>
  <c r="BK19" i="4" s="1"/>
  <c r="AM19" i="4"/>
  <c r="EE18" i="4"/>
  <c r="DZ18" i="4"/>
  <c r="DU18" i="4"/>
  <c r="BT18" i="4"/>
  <c r="BS18" i="4"/>
  <c r="BR18" i="4"/>
  <c r="BQ18" i="4"/>
  <c r="BP18" i="4"/>
  <c r="BO18" i="4"/>
  <c r="BN18" i="4"/>
  <c r="BM18" i="4"/>
  <c r="BK18" i="4" s="1"/>
  <c r="AT18" i="4"/>
  <c r="AM18" i="4"/>
  <c r="EE17" i="4"/>
  <c r="DZ17" i="4"/>
  <c r="DU17" i="4"/>
  <c r="BL17" i="4"/>
  <c r="BK17" i="4"/>
  <c r="AM17" i="4"/>
  <c r="EE16" i="4"/>
  <c r="DZ16" i="4"/>
  <c r="DU16" i="4"/>
  <c r="BL16" i="4"/>
  <c r="BK16" i="4"/>
  <c r="AT16" i="4"/>
  <c r="AM16" i="4"/>
  <c r="EE15" i="4"/>
  <c r="DZ15" i="4"/>
  <c r="DU15" i="4"/>
  <c r="BT15" i="4"/>
  <c r="BS15" i="4"/>
  <c r="BR15" i="4"/>
  <c r="BQ15" i="4"/>
  <c r="BP15" i="4"/>
  <c r="BL15" i="4" s="1"/>
  <c r="BO15" i="4"/>
  <c r="BN15" i="4"/>
  <c r="BM15" i="4"/>
  <c r="BK15" i="4" s="1"/>
  <c r="AM15" i="4"/>
  <c r="EE14" i="4"/>
  <c r="DZ14" i="4"/>
  <c r="DU14" i="4"/>
  <c r="BT14" i="4"/>
  <c r="BS14" i="4"/>
  <c r="BR14" i="4"/>
  <c r="BQ14" i="4"/>
  <c r="BP14" i="4"/>
  <c r="BO14" i="4"/>
  <c r="BN14" i="4"/>
  <c r="BM14" i="4"/>
  <c r="BK14" i="4" s="1"/>
  <c r="AM14" i="4"/>
  <c r="EE13" i="4"/>
  <c r="DZ13" i="4"/>
  <c r="DU13" i="4"/>
  <c r="BT13" i="4"/>
  <c r="BS13" i="4"/>
  <c r="BR13" i="4"/>
  <c r="BQ13" i="4"/>
  <c r="BP13" i="4"/>
  <c r="BO13" i="4"/>
  <c r="BN13" i="4"/>
  <c r="BL13" i="4" s="1"/>
  <c r="BM13" i="4"/>
  <c r="AT13" i="4"/>
  <c r="AM13" i="4"/>
  <c r="EE12" i="4"/>
  <c r="DZ12" i="4"/>
  <c r="DU12" i="4"/>
  <c r="BT12" i="4"/>
  <c r="BS12" i="4"/>
  <c r="BR12" i="4"/>
  <c r="BQ12" i="4"/>
  <c r="BP12" i="4"/>
  <c r="BO12" i="4"/>
  <c r="BN12" i="4"/>
  <c r="BM12" i="4"/>
  <c r="AM12" i="4"/>
  <c r="EE11" i="4"/>
  <c r="DZ11" i="4"/>
  <c r="DU11" i="4"/>
  <c r="BT11" i="4"/>
  <c r="BS11" i="4"/>
  <c r="BR11" i="4"/>
  <c r="BQ11" i="4"/>
  <c r="BP11" i="4"/>
  <c r="BO11" i="4"/>
  <c r="BN11" i="4"/>
  <c r="BM11" i="4"/>
  <c r="BL11" i="4"/>
  <c r="AM11" i="4"/>
  <c r="EE10" i="4"/>
  <c r="DZ10" i="4"/>
  <c r="DU10" i="4"/>
  <c r="BT10" i="4"/>
  <c r="BS10" i="4"/>
  <c r="BR10" i="4"/>
  <c r="BQ10" i="4"/>
  <c r="BP10" i="4"/>
  <c r="BO10" i="4"/>
  <c r="BN10" i="4"/>
  <c r="BM10" i="4"/>
  <c r="AM10" i="4"/>
  <c r="EE9" i="4"/>
  <c r="DZ9" i="4"/>
  <c r="DU9" i="4"/>
  <c r="BT9" i="4"/>
  <c r="BS9" i="4"/>
  <c r="BR9" i="4"/>
  <c r="BQ9" i="4"/>
  <c r="BP9" i="4"/>
  <c r="BO9" i="4"/>
  <c r="BN9" i="4"/>
  <c r="BM9" i="4"/>
  <c r="AM9" i="4"/>
  <c r="EE8" i="4"/>
  <c r="DZ8" i="4"/>
  <c r="DU8" i="4"/>
  <c r="BT8" i="4"/>
  <c r="BS8" i="4"/>
  <c r="BR8" i="4"/>
  <c r="BQ8" i="4"/>
  <c r="BP8" i="4"/>
  <c r="BO8" i="4"/>
  <c r="BN8" i="4"/>
  <c r="BL8" i="4" s="1"/>
  <c r="BM8" i="4"/>
  <c r="BK8" i="4" s="1"/>
  <c r="EE7" i="4"/>
  <c r="DZ7" i="4"/>
  <c r="DU7" i="4"/>
  <c r="BT7" i="4"/>
  <c r="BS7" i="4"/>
  <c r="BR7" i="4"/>
  <c r="BQ7" i="4"/>
  <c r="BP7" i="4"/>
  <c r="BO7" i="4"/>
  <c r="BN7" i="4"/>
  <c r="BM7" i="4"/>
  <c r="BK7" i="4" s="1"/>
  <c r="AM7" i="4"/>
  <c r="EE6" i="4"/>
  <c r="DZ6" i="4"/>
  <c r="DU6" i="4"/>
  <c r="BT6" i="4"/>
  <c r="BS6" i="4"/>
  <c r="BR6" i="4"/>
  <c r="BQ6" i="4"/>
  <c r="BP6" i="4"/>
  <c r="BL6" i="4" s="1"/>
  <c r="BO6" i="4"/>
  <c r="BN6" i="4"/>
  <c r="BM6" i="4"/>
  <c r="BK6" i="4" s="1"/>
  <c r="AM6" i="4"/>
  <c r="EE5" i="4"/>
  <c r="DZ5" i="4"/>
  <c r="DU5" i="4"/>
  <c r="BT5" i="4"/>
  <c r="BS5" i="4"/>
  <c r="BR5" i="4"/>
  <c r="BQ5" i="4"/>
  <c r="BP5" i="4"/>
  <c r="BO5" i="4"/>
  <c r="BN5" i="4"/>
  <c r="BM5" i="4"/>
  <c r="BK5" i="4" s="1"/>
  <c r="AM5" i="4"/>
  <c r="EE4" i="4"/>
  <c r="DZ4" i="4"/>
  <c r="DU4" i="4"/>
  <c r="BT4" i="4"/>
  <c r="BS4" i="4"/>
  <c r="BR4" i="4"/>
  <c r="BQ4" i="4"/>
  <c r="BP4" i="4"/>
  <c r="BO4" i="4"/>
  <c r="BN4" i="4"/>
  <c r="BL4" i="4" s="1"/>
  <c r="BM4" i="4"/>
  <c r="AT4" i="4"/>
  <c r="AM4" i="4"/>
  <c r="EE3" i="4"/>
  <c r="DZ3" i="4"/>
  <c r="DU3" i="4"/>
  <c r="BT3" i="4"/>
  <c r="BS3" i="4"/>
  <c r="BR3" i="4"/>
  <c r="BQ3" i="4"/>
  <c r="BP3" i="4"/>
  <c r="BO3" i="4"/>
  <c r="BN3" i="4"/>
  <c r="BM3" i="4"/>
  <c r="BK28" i="4" l="1"/>
  <c r="BL33" i="4"/>
  <c r="BL38" i="4"/>
  <c r="BK43" i="4"/>
  <c r="BK51" i="4"/>
  <c r="BL52" i="4"/>
  <c r="BK57" i="4"/>
  <c r="BL63" i="4"/>
  <c r="BL75" i="4"/>
  <c r="BK79" i="4"/>
  <c r="BL85" i="4"/>
  <c r="BK95" i="4"/>
  <c r="BK96" i="4"/>
  <c r="BK97" i="4"/>
  <c r="BL100" i="4"/>
  <c r="BL102" i="4"/>
  <c r="BL104" i="4"/>
  <c r="BL7" i="4"/>
  <c r="BL9" i="4"/>
  <c r="BL10" i="4"/>
  <c r="BK11" i="4"/>
  <c r="BK3" i="4"/>
  <c r="BK10" i="4"/>
  <c r="BL12" i="4"/>
  <c r="BK13" i="4"/>
  <c r="BL14" i="4"/>
  <c r="BL103" i="4"/>
  <c r="BK106" i="4"/>
  <c r="BK23" i="4"/>
  <c r="BL28" i="4"/>
  <c r="BL29" i="4"/>
  <c r="BK33" i="4"/>
  <c r="BK34" i="4"/>
  <c r="BK44" i="4"/>
  <c r="BK45" i="4"/>
  <c r="BL51" i="4"/>
  <c r="BK58" i="4"/>
  <c r="BK63" i="4"/>
  <c r="BL64" i="4"/>
  <c r="BL72" i="4"/>
  <c r="BK76" i="4"/>
  <c r="BK77" i="4"/>
  <c r="BL81" i="4"/>
  <c r="BL88" i="4"/>
  <c r="BL92" i="4"/>
  <c r="BL97" i="4"/>
  <c r="BK9" i="4"/>
  <c r="BK4" i="4"/>
  <c r="BL5" i="4"/>
  <c r="BK12" i="4"/>
  <c r="BL18" i="4"/>
  <c r="BK29" i="4"/>
  <c r="BL34" i="4"/>
  <c r="BL44" i="4"/>
  <c r="BL48" i="4"/>
  <c r="BK53" i="4"/>
  <c r="BL58" i="4"/>
  <c r="BK64" i="4"/>
  <c r="BK70" i="4"/>
  <c r="BL76" i="4"/>
  <c r="BL80" i="4"/>
  <c r="BK90" i="4"/>
  <c r="BK93" i="4"/>
  <c r="BK21" i="4"/>
  <c r="BK37" i="4"/>
  <c r="BK38" i="4"/>
  <c r="BK39" i="4"/>
  <c r="BK42" i="4"/>
  <c r="BL43" i="4"/>
  <c r="BL47" i="4"/>
  <c r="BL49" i="4"/>
  <c r="BL53" i="4"/>
  <c r="BK56" i="4"/>
  <c r="BL57" i="4"/>
  <c r="BL62" i="4"/>
  <c r="BL70" i="4"/>
  <c r="BK75" i="4"/>
  <c r="BK80" i="4"/>
  <c r="BK85" i="4"/>
  <c r="BK86" i="4"/>
  <c r="BL90" i="4"/>
  <c r="BK94" i="4"/>
  <c r="BK100" i="4"/>
  <c r="BK102" i="4"/>
  <c r="BK105" i="4"/>
  <c r="BL3" i="4"/>
  <c r="E3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Sektor za inovacije</author>
    <author>Bruno Radojica</author>
  </authors>
  <commentList>
    <comment ref="B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Sektor za inovacije:</t>
        </r>
        <r>
          <rPr>
            <sz val="9"/>
            <color indexed="81"/>
            <rFont val="Tahoma"/>
            <family val="2"/>
          </rPr>
          <t xml:space="preserve">
Odustali od projekta</t>
        </r>
      </text>
    </comment>
    <comment ref="D5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Bruno Radojica:</t>
        </r>
        <r>
          <rPr>
            <sz val="9"/>
            <color indexed="81"/>
            <rFont val="Tahoma"/>
            <family val="2"/>
          </rPr>
          <t xml:space="preserve">
POSLANO POŠTOM 31.7.2020.</t>
        </r>
      </text>
    </comment>
    <comment ref="D58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Bruno Radojica:</t>
        </r>
        <r>
          <rPr>
            <sz val="9"/>
            <color indexed="81"/>
            <rFont val="Tahoma"/>
            <family val="2"/>
          </rPr>
          <t xml:space="preserve">
POSLANO POŠTOM 31.7.2020.</t>
        </r>
      </text>
    </comment>
    <comment ref="D8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Bruno Radojica:</t>
        </r>
        <r>
          <rPr>
            <sz val="9"/>
            <color indexed="81"/>
            <rFont val="Tahoma"/>
            <family val="2"/>
          </rPr>
          <t xml:space="preserve">
POSLANO POŠTOM 16.3.2021.</t>
        </r>
      </text>
    </comment>
    <comment ref="D8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Bruno Radojica:</t>
        </r>
        <r>
          <rPr>
            <sz val="9"/>
            <color indexed="81"/>
            <rFont val="Tahoma"/>
            <family val="2"/>
          </rPr>
          <t xml:space="preserve">
POSLANO POŠTOM 16.3.2021.</t>
        </r>
      </text>
    </comment>
  </commentList>
</comments>
</file>

<file path=xl/sharedStrings.xml><?xml version="1.0" encoding="utf-8"?>
<sst xmlns="http://schemas.openxmlformats.org/spreadsheetml/2006/main" count="3586" uniqueCount="1402">
  <si>
    <t>Red. broj</t>
  </si>
  <si>
    <t>Godina prijave</t>
  </si>
  <si>
    <t>Klasa</t>
  </si>
  <si>
    <t>Adresa 1  - Ulica i broj</t>
  </si>
  <si>
    <t>Adresa 3 - Pošta</t>
  </si>
  <si>
    <t xml:space="preserve"> NUTS III (Županija)</t>
  </si>
  <si>
    <t>Status predmeta</t>
  </si>
  <si>
    <t>Planirana vrijednost studije izvedivosti (HRK)</t>
  </si>
  <si>
    <t>NUTS II</t>
  </si>
  <si>
    <t>Planirana vrijednost temeljnog istraživanja (HRK)</t>
  </si>
  <si>
    <t>Planirana vrijednost industrijskog istraživanja (HRK)</t>
  </si>
  <si>
    <t>Područje istraživanja</t>
  </si>
  <si>
    <t>Istraživačka poddisciplina</t>
  </si>
  <si>
    <t>Veličina poduzetnika</t>
  </si>
  <si>
    <t>Tržišno područje primjene (sektor)</t>
  </si>
  <si>
    <t>NAPOMENA</t>
  </si>
  <si>
    <t>Učinkovita suradnja DA/NE</t>
  </si>
  <si>
    <t>Objava rezultata projekta DA/NE</t>
  </si>
  <si>
    <t>Naziv tvrtke/obrta</t>
  </si>
  <si>
    <t>Obveznik poreza na dobit/dohodak</t>
  </si>
  <si>
    <t>Planirana vrijednost istraživačko-razvojnog projekta UKUPNO (HRK)</t>
  </si>
  <si>
    <t>NKD</t>
  </si>
  <si>
    <t>NKD opis</t>
  </si>
  <si>
    <t>Voditelj projekta</t>
  </si>
  <si>
    <t>Telefon</t>
  </si>
  <si>
    <t>E-mail</t>
  </si>
  <si>
    <t xml:space="preserve">Naziv istraživačko-razvojnog projekta </t>
  </si>
  <si>
    <t>Datum prijave projekta</t>
  </si>
  <si>
    <t>DATUM DOPUNE</t>
  </si>
  <si>
    <t>Kategorija/kategorije istraživačko-razvojnih projekata ili studija izvedivosti</t>
  </si>
  <si>
    <t>NKD šifra osnovne djelatnosti poduzeća</t>
  </si>
  <si>
    <t>Rezultat kontrole</t>
  </si>
  <si>
    <t>Status projekta</t>
  </si>
  <si>
    <t>zaprimljena Prijava</t>
  </si>
  <si>
    <t>Prijava u administrativnoj obradi</t>
  </si>
  <si>
    <t>Prijava u postupku vrednovanja</t>
  </si>
  <si>
    <t>izdana Potvrda</t>
  </si>
  <si>
    <t>dostavljeno Godišnje izvješće</t>
  </si>
  <si>
    <t>Godišnje izvješće u obradi</t>
  </si>
  <si>
    <t>izdano Odobrenje</t>
  </si>
  <si>
    <t>izdana Odluka o gubitku statusa</t>
  </si>
  <si>
    <t>izvršen povrat potpore</t>
  </si>
  <si>
    <t>izdana Obavjest o neprihvaćanju</t>
  </si>
  <si>
    <t xml:space="preserve">temeljno istraživanje </t>
  </si>
  <si>
    <t>industrijsko istraživanje</t>
  </si>
  <si>
    <t>eksperimentalni razvoj</t>
  </si>
  <si>
    <t>studija izvedivosti</t>
  </si>
  <si>
    <t>temeljno/industrijsko/eksperimentalni</t>
  </si>
  <si>
    <t>temeljno/industrijsko/</t>
  </si>
  <si>
    <t>industrijsko/eksperimentalni</t>
  </si>
  <si>
    <t>temeljno/eksperimentalni</t>
  </si>
  <si>
    <t>GRAD ZAGREB</t>
  </si>
  <si>
    <t>MEĐIMURSKA</t>
  </si>
  <si>
    <t>DUBROVAČKO-NERETVANSKA</t>
  </si>
  <si>
    <t>ISTARSKA</t>
  </si>
  <si>
    <t>SPLITSKO-DALMATINSKA</t>
  </si>
  <si>
    <t>VUKOVARSKO-SRIJEMSKA</t>
  </si>
  <si>
    <t>ŠIBENSKO-KNINSKA</t>
  </si>
  <si>
    <t>OSJEČKO-BARANJSKA</t>
  </si>
  <si>
    <t>ZADARSKA</t>
  </si>
  <si>
    <t>BRODSKO-POSAVSKA</t>
  </si>
  <si>
    <t>POŽEŠKO-SLAVONSKA</t>
  </si>
  <si>
    <t>VIROVITIČKO-PODRAVSKA</t>
  </si>
  <si>
    <t>LIČKO-SENJSKA</t>
  </si>
  <si>
    <t>PRIMORSKO-GORANSKA</t>
  </si>
  <si>
    <t>BJELOVARSKO-BILOGORSKA</t>
  </si>
  <si>
    <t>KOPRIVNIČKO-KRIŽEVAČKA</t>
  </si>
  <si>
    <t>VARAŽDINSKA</t>
  </si>
  <si>
    <t>KARLOVAČKA</t>
  </si>
  <si>
    <t>SISAČKO-MOSLAVAČKA</t>
  </si>
  <si>
    <t>KRAPINSKO-ZAGORSKA</t>
  </si>
  <si>
    <t>ZAGREBAČKA</t>
  </si>
  <si>
    <t>Županije RH</t>
  </si>
  <si>
    <t>JADRANSKA HRVATSKA</t>
  </si>
  <si>
    <t>KONTINENTALNA HRVATSKA</t>
  </si>
  <si>
    <t>Adresa 2 - Grad/Općina</t>
  </si>
  <si>
    <t>Proizvodnja pića</t>
  </si>
  <si>
    <t>Proizvodnja duhanskih proizvoda</t>
  </si>
  <si>
    <t>Proizvodnja namještaja</t>
  </si>
  <si>
    <t>Skupljanje, pročišćavanje i opskrba vodom</t>
  </si>
  <si>
    <t>Uklanjanje otpadnih voda</t>
  </si>
  <si>
    <t>Djelatnosti sanacije okoliša te ostale djelatnosti gospodarenja otpadom</t>
  </si>
  <si>
    <t>Računalno programiranje, savjetovanje i djelatnosti povezane s njima</t>
  </si>
  <si>
    <t>Veterinarske djelatnosti</t>
  </si>
  <si>
    <t>Kreativne, umjetničke i zabavne djelatnosti</t>
  </si>
  <si>
    <t>Knjižnice, arhivi, muzeji i ostale kulturne djelatnosti</t>
  </si>
  <si>
    <t>Djelatnosti kockanja i klađenja</t>
  </si>
  <si>
    <t>Ostale osobne uslužne djelatnosti</t>
  </si>
  <si>
    <t>Djelatnosti kućanstava koja zapošljavaju poslugu</t>
  </si>
  <si>
    <t>Djelatnosti izvanteritorijalnih organizacija i tijela</t>
  </si>
  <si>
    <t xml:space="preserve">Uzgoj jednogodišnjih usjeva </t>
  </si>
  <si>
    <t xml:space="preserve">Uzgoj višegodišnjih usjeva </t>
  </si>
  <si>
    <t>Uzgoj sadnog materijala i ukrasnog bilja</t>
  </si>
  <si>
    <t>Uzgoj stoke, peradi i ostalih životinja</t>
  </si>
  <si>
    <t>Mješovita proizvodnja</t>
  </si>
  <si>
    <t>Pomoćne djelatnosti u poljoprivredi i djelatnosti koje se obavljaju nakon žetve usjeva</t>
  </si>
  <si>
    <t>Lov, stupičarenje i uslužne djelatnosti povezane s njima</t>
  </si>
  <si>
    <t>Uzgoj šuma i ostale djelatnosti u šumarstvu povezane s njime</t>
  </si>
  <si>
    <t>Sječa drva</t>
  </si>
  <si>
    <t>Skupljanje šumskih  plodova i  proizvoda, osim šumskih sortimenata</t>
  </si>
  <si>
    <t xml:space="preserve">Pomoćne usluge u šumarstvu </t>
  </si>
  <si>
    <t>Ribolov</t>
  </si>
  <si>
    <t>Akvakultura</t>
  </si>
  <si>
    <t>Vađenje kamenog ugljena</t>
  </si>
  <si>
    <t>Vađenje lignita</t>
  </si>
  <si>
    <t xml:space="preserve">Vađenje sirove nafte </t>
  </si>
  <si>
    <t>Vađenje prirodnog plina</t>
  </si>
  <si>
    <t>Vađenje željeznih ruda</t>
  </si>
  <si>
    <t>Vađenje ruda obojenih metala</t>
  </si>
  <si>
    <t>Vađenje kamena, pijeska i gline</t>
  </si>
  <si>
    <t>Rudarstvo i vađenje, d. N.</t>
  </si>
  <si>
    <t>Pomoćne djelatnosti za vađenje nafte i prirodnog plina</t>
  </si>
  <si>
    <t>Pomoćne djelatnosti za ostalo rudarstvo i vađenje</t>
  </si>
  <si>
    <t>Prerada i konzerviranje mesa i proizvodnja mesnih proizvoda</t>
  </si>
  <si>
    <t xml:space="preserve">Prerada i konzerviranje riba, rakova i školjki </t>
  </si>
  <si>
    <t>Prerada i konzerviranje voća i povrća</t>
  </si>
  <si>
    <t>Proizvodnja biljnih i životinjskih ulja i masti</t>
  </si>
  <si>
    <t>Proizvodnja mliječnih proizvoda</t>
  </si>
  <si>
    <t xml:space="preserve">Proizvodnja mlinskih proizvoda, škroba i škrobnih proizovoda </t>
  </si>
  <si>
    <t>Proizvodnja pekarskih i brašneno-konditorskih proizvoda</t>
  </si>
  <si>
    <t>Proizvodnja ostalih prehrambenih proizvoda</t>
  </si>
  <si>
    <t>Proizvodnja pripremljene hrane za životinje</t>
  </si>
  <si>
    <t>Priprema i predenje tekstilnih vlakana</t>
  </si>
  <si>
    <t>Tkanje tekstila</t>
  </si>
  <si>
    <t>Dovršavanje tekstila</t>
  </si>
  <si>
    <t>Proizvodnja ostalog tekstila</t>
  </si>
  <si>
    <t>Proizvodnja odjeće, osim krznene odjeće</t>
  </si>
  <si>
    <t>Proizvodnja proizvoda od krzna</t>
  </si>
  <si>
    <t>Proizvodnja pletene i kukičane odjeće</t>
  </si>
  <si>
    <t>Štavljenje i obrada kože; proizvodnja putnih i ručnih torba, sedlarskih i remenarskih proizvoda; dorada i bojenje krzna</t>
  </si>
  <si>
    <t>Proizvodnja obuće</t>
  </si>
  <si>
    <t>Piljenje i blanjanje drva</t>
  </si>
  <si>
    <t>Proizvodnja proizvoda od drva, pluta, slame i pletarskih materijala</t>
  </si>
  <si>
    <t>Proizvodnja celuloze, papira i kartona</t>
  </si>
  <si>
    <t>Proizvodnja proizvoda od papira i kartona</t>
  </si>
  <si>
    <t>Tiskanje i uslužne djelatnosti povezane s tiskanjem</t>
  </si>
  <si>
    <t>Umnožavanje snimljenih zapisa</t>
  </si>
  <si>
    <t>Proizvodnja proizvoda koksnih peći</t>
  </si>
  <si>
    <t>Proizvodnja rafiniranih naftnih proizvoda</t>
  </si>
  <si>
    <t>Proizvodnja osnovnih kemikalija, gnojiva i dušičnih spojeva, plastike i sintetičkoga kaučuka u primarnim oblicima</t>
  </si>
  <si>
    <t>Proizvodnja pesticida i drugih agrokemijskih proizvoda</t>
  </si>
  <si>
    <t>Proizvodnja boja, lakova i sličnih premaza, grafičkih boja i kitova</t>
  </si>
  <si>
    <t>Proizvodnja sapuna i deterdženata, sredstava za čišćenje i poliranje, parfema i toaletno-kozmetičkih preparata</t>
  </si>
  <si>
    <t>Proizvodnja ostalih kemijskih proizvoda</t>
  </si>
  <si>
    <t>Proizvodnja umjetnih vlakana</t>
  </si>
  <si>
    <t>Proizvodnja osnovnih farmaceutskih proizvoda</t>
  </si>
  <si>
    <t>Proizvodnja farmaceutskih pripravaka</t>
  </si>
  <si>
    <t>Proizvodnja proizvoda od gume</t>
  </si>
  <si>
    <t>Proizvodnja proizvoda od plastike</t>
  </si>
  <si>
    <t>Proizvodnja stakla i proizvoda od stakla</t>
  </si>
  <si>
    <t>Proizvodnja vatrostalnih proizvoda</t>
  </si>
  <si>
    <t>Proizvodnja proizvoda od gline za građevinarstvo</t>
  </si>
  <si>
    <t>Proizvodnja ostalih proizvoda od porculana i keramike</t>
  </si>
  <si>
    <t xml:space="preserve">Proizvodnja cementa, vapna i gipsa </t>
  </si>
  <si>
    <t xml:space="preserve">Proizvodnja proizvoda od betona, cementa i gipsa </t>
  </si>
  <si>
    <t>Rezanje, oblikovanje i obrada kamena</t>
  </si>
  <si>
    <t>Proizvodnja brusnih proizvoda i nemetalnih mineralnih proizvoda, d. N.</t>
  </si>
  <si>
    <t>Proizvodnja sirovog željeza, čelika i ferolegura</t>
  </si>
  <si>
    <t>Proizvodnja čeličnih cijevi i pribora</t>
  </si>
  <si>
    <t>Proizvodnja ostalih proizvoda primarne prerade čelika</t>
  </si>
  <si>
    <t>Proizvodnja plemenitih i ostalih obojenih metala</t>
  </si>
  <si>
    <t>Lijevanje metala</t>
  </si>
  <si>
    <t>Proizvodnja metalnih konstrukcija</t>
  </si>
  <si>
    <t xml:space="preserve">Proizvodnja metalnih cisterni, rezervoara i sličnih posuda </t>
  </si>
  <si>
    <t>Proizvodnja parnih kotlova, osim kotlova za centralno grijanje toplom vodom</t>
  </si>
  <si>
    <t>Proizvodnja oružja i streljiva</t>
  </si>
  <si>
    <t>Kovanje, prešanje, štancanje i valjanje metala; metalurgija praha</t>
  </si>
  <si>
    <t>Obrada i prevlačenje metala; strojna obrada metala</t>
  </si>
  <si>
    <t>Proizvodnja sječiva, alata i opće željezne robe</t>
  </si>
  <si>
    <t>Proizvodnja ostalih gotovih proizvoda od metala</t>
  </si>
  <si>
    <t>Proizvodnja elektroničkih komponenata i ploča</t>
  </si>
  <si>
    <t>Proizvodnja računala i periferne opreme</t>
  </si>
  <si>
    <t>Proizvodnja komunikacijske opreme</t>
  </si>
  <si>
    <t>Proizvodnja elektroničkih uređaja za široku potrošnju</t>
  </si>
  <si>
    <t xml:space="preserve">Proizvodnja instrumenata i aparata za mjerenje, ispitivanje i navigaciju; proizvodnja satova </t>
  </si>
  <si>
    <t>Proizvodnja opreme za zračenje, elektromedicinske i elektroterapeutske opreme</t>
  </si>
  <si>
    <t>Proizvodnja optičkih instrumenata i fotografske opreme</t>
  </si>
  <si>
    <t>Proizvodnja magnetskih i optičkih medija</t>
  </si>
  <si>
    <t>Proizvodnja elektromotora, generatora, transformatora te uređaja za distribuciju i kontrolu električne energije</t>
  </si>
  <si>
    <t>Proizvodnja baterija i akumulatora</t>
  </si>
  <si>
    <t>Proizvodnja žice i elektroinstalacijskog materijala</t>
  </si>
  <si>
    <t>Proizvodnja električne opreme za rasvjetu</t>
  </si>
  <si>
    <t>Proizvodnja aparata za kućanstvo</t>
  </si>
  <si>
    <t>Proizvodnja ostale električne opreme</t>
  </si>
  <si>
    <t>Proizvodnja strojeva za opće namjene</t>
  </si>
  <si>
    <t>Proizvodnja ostalih strojeva za opće namjene</t>
  </si>
  <si>
    <t>Proizvodnja strojeva za poljoprivredu i šumarstvo</t>
  </si>
  <si>
    <t>Proizvodnja strojeva za obradu metala i alatnih strojeva</t>
  </si>
  <si>
    <t>Proizvodnja ostalih strojeva za posebne namjene</t>
  </si>
  <si>
    <t>Proizvodnja motornih vozila</t>
  </si>
  <si>
    <t>Proizvodnja karoserija za motorna vozila, prikolica i poluprikolica</t>
  </si>
  <si>
    <t xml:space="preserve">Proizvodnja dijelova i pribora za motorna vozila </t>
  </si>
  <si>
    <t>Gradnja brodova i čamaca</t>
  </si>
  <si>
    <t>Proizvodnja željezničkih lokomotiva i tračničkih vozila</t>
  </si>
  <si>
    <t>Proizvodnja zrakoplova i svemirskih letjelica te srodnih prijevoznih sredstava i opreme</t>
  </si>
  <si>
    <t>Proizvodnja vojnih borbenih vozila</t>
  </si>
  <si>
    <t>Proizvodnja prijevoznih sredstava, d. N.</t>
  </si>
  <si>
    <t>Proizvodnja nakita, imitacije nakita (bižuterije) i srodnih proizvoda</t>
  </si>
  <si>
    <t>Proizvodnja glazbenih instrumenata</t>
  </si>
  <si>
    <t>Proizvodnja sportske opreme</t>
  </si>
  <si>
    <t>Proizvodnja igara i igračaka</t>
  </si>
  <si>
    <t>Proizvodnja medicinskih i stomatoloških instrumenata i pribora</t>
  </si>
  <si>
    <t>Prerađivačka industrija, d. N.</t>
  </si>
  <si>
    <t>Popravak proizvoda od metala, strojeva i opreme</t>
  </si>
  <si>
    <t>Instaliranje industrijskih strojeva i opreme</t>
  </si>
  <si>
    <t>Proizvodnja, prijenos i distribucija električne energije</t>
  </si>
  <si>
    <t>Proizvodnja plina; distribucija plinovitih goriva distribucijskom mrežom</t>
  </si>
  <si>
    <t>Opskrba parom i klimatizacija</t>
  </si>
  <si>
    <t>Skupljanje otpada</t>
  </si>
  <si>
    <t>Obrada i zbrinjavanje otpada</t>
  </si>
  <si>
    <t>Oporaba materijala</t>
  </si>
  <si>
    <t>Organizacija izvedbe projekata za zgrade</t>
  </si>
  <si>
    <t>Gradnja stambenih i nestambenih zgrada</t>
  </si>
  <si>
    <t>Gradnja cesta i željezničkih pruga</t>
  </si>
  <si>
    <t>Gradnja cjevovoda, vodova za električnu struju i telekomunikacije</t>
  </si>
  <si>
    <t>Gradnja ostalih građevina niskogradnje</t>
  </si>
  <si>
    <t>Uklanjanje građevina i pripremni radovi na gradilištu</t>
  </si>
  <si>
    <t xml:space="preserve">Elektroinstalacijski radovi, uvođenje instalacija vodovoda, kanalizacije i plina i ostali građevinski instalacijski radovi </t>
  </si>
  <si>
    <t>Završni građevinski radovi</t>
  </si>
  <si>
    <t>Ostale specijalizirane građevinske djelatnosti</t>
  </si>
  <si>
    <t>Trgovina motornim vozilima</t>
  </si>
  <si>
    <t>Održavanje i popravak motornih vozila</t>
  </si>
  <si>
    <t>Trgovina dijelovima i priborom za motorna vozila</t>
  </si>
  <si>
    <t>Trgovina motociklima, dijelovima i priborom za motocikle te održavanje i popravak motocikala</t>
  </si>
  <si>
    <t>Trgovina na veliko uz naplatu ili na osnovi ugovora</t>
  </si>
  <si>
    <t>Trgovina na veliko poljoprivrednim sirovinama i živom stokom</t>
  </si>
  <si>
    <t>Trgovina na veliko hranom, pićima i duhanom</t>
  </si>
  <si>
    <t>Trgovina na veliko proizvodima za kućanstvo</t>
  </si>
  <si>
    <t>Trgovina na veliko informacijsko-komunikacijskom opremom</t>
  </si>
  <si>
    <t>Trgovina na veliko ostalim strojevima, opremom i priborom</t>
  </si>
  <si>
    <t>Ostala specijalizirana trgovina na veliko</t>
  </si>
  <si>
    <t xml:space="preserve">Nespecijalizirana trgovina na veliko </t>
  </si>
  <si>
    <t xml:space="preserve">Trgovina na malo u nespecijaliziranim prodavaonicama </t>
  </si>
  <si>
    <t>Trgovina na malo hranom, pićima i duhanskim proizvodima u specijaliziranim prodavaonicama</t>
  </si>
  <si>
    <t>Trgovina na malo motornim gorivima i mazivima u specijaliziranim prodavaonicama</t>
  </si>
  <si>
    <t>Trgovina na malo informacijsko-komunikacijskom opremom u specijaliziranim prodavaonicama</t>
  </si>
  <si>
    <t>Trgovina na malo ostalom opremom za kućanstvo u specijaliziranim prodavaonicama</t>
  </si>
  <si>
    <t>Trgovina na malo proizvodima za kulturu i rekreaciju u specijaliziranim prodavaonicama</t>
  </si>
  <si>
    <t>Trgovina na malo ostalom robom u specijaliziranim prodavaonicama</t>
  </si>
  <si>
    <t>Trgovina na malo na štandovima i tržnicama</t>
  </si>
  <si>
    <t>Trgovina na malo izvan prodavaonica, štandova i tržnica</t>
  </si>
  <si>
    <t>Željeznički prijevoz putnika, međugradski</t>
  </si>
  <si>
    <t>Željeznički prijevoz robe</t>
  </si>
  <si>
    <t>Ostali kopneni prijevoz putnika</t>
  </si>
  <si>
    <t>Cestovni prijevoz robe i usluge preseljenja</t>
  </si>
  <si>
    <t>Cjevovodni transport</t>
  </si>
  <si>
    <t>Pomorski i obalni prijevoz putnika</t>
  </si>
  <si>
    <t>Pomorski i obalni prijevoz robe</t>
  </si>
  <si>
    <t>Prijevoz putnika unutrašnjim vodenim putovima</t>
  </si>
  <si>
    <t>Prijevoz robe unutrašnjim vodenim putovima</t>
  </si>
  <si>
    <t>Zračni prijevoz putnika</t>
  </si>
  <si>
    <t>Zračni prijevoz robe i svemirski prijevoz</t>
  </si>
  <si>
    <t>Skladištenje robe</t>
  </si>
  <si>
    <t>Prateće djelatnosti u prijevozu</t>
  </si>
  <si>
    <t>Djelatnosti pružanja univerzalnih poštanskih usluga</t>
  </si>
  <si>
    <t>Djelatnosti pružanja ostalih poštanskih i kurirskih usluga</t>
  </si>
  <si>
    <t>Hoteli i sličan smještaj</t>
  </si>
  <si>
    <t>Odmarališta i slični objekti za kraći odmor</t>
  </si>
  <si>
    <t>Kampovi i prostori za kampiranje</t>
  </si>
  <si>
    <t>Ostali smještaj</t>
  </si>
  <si>
    <t>Djelatnosti restorana i ostalih objekata za pripremu i usluživanje hrane</t>
  </si>
  <si>
    <t>Djelatnosti keteringa i ostale djelatnosti pripreme i usluživanja hrane</t>
  </si>
  <si>
    <t>Djelatnosti pripreme i usluživanja pića</t>
  </si>
  <si>
    <t>Izdavanje knjiga, periodičnih publikacija i ostale izdavačke djelatnosti</t>
  </si>
  <si>
    <t>Izdavanje softvera</t>
  </si>
  <si>
    <t>Proizvodnja i distribucija filmova, videofilmova i televizijskog programa</t>
  </si>
  <si>
    <t>Djelatnosti snimanja zvučnih zapisa i izdavanja glazbenih zapisa</t>
  </si>
  <si>
    <t>Emitiranje radijskog programa</t>
  </si>
  <si>
    <t>Emitiranje televizijskog programa</t>
  </si>
  <si>
    <t>Djelatnosti žičane telekomunikacije</t>
  </si>
  <si>
    <t>Djelatnosti bežične telekomunikacije</t>
  </si>
  <si>
    <t>Djelatnosti satelitske telekomunikacije</t>
  </si>
  <si>
    <t>Ostale telekomunikacijske djelatnosti</t>
  </si>
  <si>
    <t>Obrada podataka, usluge poslužitelja i djelatnosti povezane s njima; internetski portali</t>
  </si>
  <si>
    <t>Ostale informacijske uslužne djelatnosti</t>
  </si>
  <si>
    <t>Novčarsko posredovanje</t>
  </si>
  <si>
    <t>Djelatnosti holding-društava</t>
  </si>
  <si>
    <t>Uzajamni fondovi (trustovi), ostali fondovi i slični financijski subjekti</t>
  </si>
  <si>
    <t>Ostale financijske uslužne djelatnosti, osim osiguranja i mirovinskih fondova</t>
  </si>
  <si>
    <t>Osiguranje</t>
  </si>
  <si>
    <t>Reosiguranje</t>
  </si>
  <si>
    <t>Mirovinski fondovi</t>
  </si>
  <si>
    <t>Pomoćne djelatnosti kod financijskih usluga, osim osiguranja i mirovinskih fondova</t>
  </si>
  <si>
    <t>Pomoćne djelatnosti u osiguranju i mirovinskim fondovima</t>
  </si>
  <si>
    <t>Djelatnosti upravljanja fondovima</t>
  </si>
  <si>
    <t>Kupnja i prodaja vlastitih nekretnina</t>
  </si>
  <si>
    <t>Iznajmljivanje i upravljanje vlastitim nekretninama ili nekretninama uzetim u zakup (leasing)</t>
  </si>
  <si>
    <t>Poslovanje nekretninama uz naplatu ili na osnovi ugovora</t>
  </si>
  <si>
    <t>Pravne djelatnosti</t>
  </si>
  <si>
    <t>Računovodstvene, knjigovodstvene i revizijske djelatnosti; porezno savjetovanje</t>
  </si>
  <si>
    <t>Upravljačke djelatnosti</t>
  </si>
  <si>
    <t>Savjetovanje u vezi s upravljanjem</t>
  </si>
  <si>
    <t>Arhitektonske djelatnosti i inženjerstvo te s njima povezano tehničko savjetovanje</t>
  </si>
  <si>
    <t>Tehničko ispitivanje i analiza</t>
  </si>
  <si>
    <t>Istraživanje i eksperimentalni razvoj u prirodnim, tehničkim i tehnološkim znanostima</t>
  </si>
  <si>
    <t>Istraživanje i eksperimentalni razvoj u društvenim i humanističkim znanostima</t>
  </si>
  <si>
    <t>Promidžba (reklama i propaganda)</t>
  </si>
  <si>
    <t>Istraživanje tržišta i ispitivanje javnoga mnijenja</t>
  </si>
  <si>
    <t>Specijalizirane dizajnerske djelatnosti</t>
  </si>
  <si>
    <t>Fotografske djelatnosti</t>
  </si>
  <si>
    <t>Prevoditeljske djelatnosti i usluge tumača</t>
  </si>
  <si>
    <t>Ostale stručne, znanstvene i tehničke djelatnosti, d. N.</t>
  </si>
  <si>
    <t>Iznajmljivanje i davanje u zakup (leasing) motornih vozila</t>
  </si>
  <si>
    <t>Iznajmljivanje i davanje u zakup (leasing) predmeta za osobnu uporabu i kućanstvo</t>
  </si>
  <si>
    <t>Iznajmljivanje i davanje u zakup (leasing) ostalih strojeva, opreme te materijalnih dobara</t>
  </si>
  <si>
    <t>Davanje u zakup (leasing) prava na uporabu intelektualnog vlasnišva i sličnih proizvoda, osim radova koji su zaštićeni autorskim pravima</t>
  </si>
  <si>
    <t>Djelatnosti agencija za zapošljavanje</t>
  </si>
  <si>
    <t>Djelatnosti agencija za privremeno zapošljavanje</t>
  </si>
  <si>
    <t>Ostalo ustupanje ljudskih resursa</t>
  </si>
  <si>
    <t>Djelatnosti putničkih agencija i organizatora putovanja (turoperatora)</t>
  </si>
  <si>
    <t>Ostale rezervacijske usluge i djelatnosti povezane s njima</t>
  </si>
  <si>
    <t>Djelatnosti privatne zaštite</t>
  </si>
  <si>
    <t>Usluge zaštite uz pomoć sigurnosnih sustava</t>
  </si>
  <si>
    <t>Istražne djelatnosti</t>
  </si>
  <si>
    <t>Upravljanje zgradama</t>
  </si>
  <si>
    <t>Djelatnosti čišćenja</t>
  </si>
  <si>
    <t>Uslužne djelatnosti uređenja i održavanja krajolika</t>
  </si>
  <si>
    <t>Uredske administrativne i pomoćne djelatnosti</t>
  </si>
  <si>
    <t>Djelatnosti pozivnih centara</t>
  </si>
  <si>
    <t>Organizacija sastanaka i poslovnih sajmova</t>
  </si>
  <si>
    <t>Poslovne pomoćne uslužne djelatnosti, d. N.</t>
  </si>
  <si>
    <t>Državna uprava te ekonomska i socijalna politika zajednice</t>
  </si>
  <si>
    <t>Pružanje usluga zajednici kao cjelini</t>
  </si>
  <si>
    <t>Djelatnosti obveznoga socijalnog osiguranja</t>
  </si>
  <si>
    <t>Predškolsko obrazovanje</t>
  </si>
  <si>
    <t>Osnovno obrazovanje</t>
  </si>
  <si>
    <t>Srednje obrazovanje</t>
  </si>
  <si>
    <t>Visoko obrazovanje</t>
  </si>
  <si>
    <t>Ostalo obrazovanje i poučavanje</t>
  </si>
  <si>
    <t>Pomoćne uslužne djelatnosti u obrazovanju</t>
  </si>
  <si>
    <t>Djelatnosti bolnica</t>
  </si>
  <si>
    <t>Djelatnosti medicinske i stomatološke prakse</t>
  </si>
  <si>
    <t>Ostale djelatnosti zdravstvene zaštite</t>
  </si>
  <si>
    <t>Djelatnosti ustanova za njegu</t>
  </si>
  <si>
    <t>Djelatnosti socijalne skrbi sa smještajem za osobe s teškoćama u razvoju, duševno bolesne i osobe ovisne o alkoholu, drogama ili drugim opojnim sredstvima</t>
  </si>
  <si>
    <t>Djelatnosti socijalne skrbi sa smještajem za starije osobe i osobe s invaliditetom</t>
  </si>
  <si>
    <t>Ostale djelatnosti socijalne skrbi sa smještajem</t>
  </si>
  <si>
    <t>Djelatnosti socijalne skrbi bez smještaja za starije osobe i osobe s invaliditetom</t>
  </si>
  <si>
    <t>Ostale djelatnosti socijalne skrbi bez smještaja</t>
  </si>
  <si>
    <t>Sportske djelatnosti</t>
  </si>
  <si>
    <t>Zabavne i rekreacijske djelatnosti</t>
  </si>
  <si>
    <t>Djelatnosti poslovnih organizacija, organizacija poslodavaca i strukovnih članskih organizacija</t>
  </si>
  <si>
    <t>Djelatnosti sindikata</t>
  </si>
  <si>
    <t>Djelatnosti ostalih članskih organizacija</t>
  </si>
  <si>
    <t>Popravak računala i komunikacijske opreme</t>
  </si>
  <si>
    <t>Popravak predmeta za osobnu uporabu i kućanstvo</t>
  </si>
  <si>
    <t>Djelatnosti privatnih kućanstava koja proizvode različitu robu za vlastite potrebe</t>
  </si>
  <si>
    <t>Djelatnosti privatnih kućanstava koja obavljaju različite usluge za vlastite potrebe</t>
  </si>
  <si>
    <t>19.4.2019.</t>
  </si>
  <si>
    <t>S.D. INFORMATIKA d.o.o.</t>
  </si>
  <si>
    <t>dobit</t>
  </si>
  <si>
    <t>mali</t>
  </si>
  <si>
    <t>Sustav za automatizaciju ključnih procesa i poslovno upravljanje u zdravstvenim ustanovama – TimeLine Master (TLM)</t>
  </si>
  <si>
    <t>Velika Gorica</t>
  </si>
  <si>
    <t>Siniša Drobnjak</t>
  </si>
  <si>
    <t>sinisa.sd@gmail.com</t>
  </si>
  <si>
    <t>0912289298</t>
  </si>
  <si>
    <t>Andrije Štampara 8/A</t>
  </si>
  <si>
    <t>1.Natural sciences</t>
  </si>
  <si>
    <t>1.2.Computer and information sciences</t>
  </si>
  <si>
    <t>86.1; 86.2; 86,9; 75.00</t>
  </si>
  <si>
    <t>NE</t>
  </si>
  <si>
    <t>Prijava poslana u HB 2.5.2019.</t>
  </si>
  <si>
    <t>644-01/19-01/02</t>
  </si>
  <si>
    <t>CS Computer Systems d.o.o.</t>
  </si>
  <si>
    <t>srednji</t>
  </si>
  <si>
    <t>Autonomno i dinamičko skaliranje softverskog rješenja temeljenog na arhitekturi mikroservisa uz pomoć sustava strojnog učenja i umjetne inteligencije</t>
  </si>
  <si>
    <t>Prečko 1a</t>
  </si>
  <si>
    <t>Zagreb</t>
  </si>
  <si>
    <t>Goran Kanceljak</t>
  </si>
  <si>
    <t>01 3855855; 091 3885125</t>
  </si>
  <si>
    <t>gkanceljak@cs.hr</t>
  </si>
  <si>
    <t>2. Engineering and technology</t>
  </si>
  <si>
    <t xml:space="preserve">2.2 Elecrical Engineering, eletronic engineering, information engineering  </t>
  </si>
  <si>
    <t>58.2; 62.0</t>
  </si>
  <si>
    <t>&gt; od 50% troškova s OIŠZ DA/NE</t>
  </si>
  <si>
    <t>DA</t>
  </si>
  <si>
    <t>644-01/19-01/03</t>
  </si>
  <si>
    <t>26.4.2019.</t>
  </si>
  <si>
    <t>UBER d.o.o.</t>
  </si>
  <si>
    <t>Istraživanje i razvoj samostalnog sustava za upravljanje digitalnim oglašavanjem - Peribian Ads AI (PAI)</t>
  </si>
  <si>
    <t>Prhovine 2</t>
  </si>
  <si>
    <t>Vinišće  (Marina)</t>
  </si>
  <si>
    <t>Mario Frančešević</t>
  </si>
  <si>
    <t>021/273 137</t>
  </si>
  <si>
    <t>mario@seekandhit.com</t>
  </si>
  <si>
    <t>73,1; 73,2; 62,0</t>
  </si>
  <si>
    <t>9.5.2019.</t>
  </si>
  <si>
    <t>ZAGREB DATA d.o.o</t>
  </si>
  <si>
    <t>Razvoj prediktivnog programskog modela za upravljanje poslovanja na udaljenim lokacijama</t>
  </si>
  <si>
    <t>Hrvatskog Proljeća 28</t>
  </si>
  <si>
    <t>Luka Sušac</t>
  </si>
  <si>
    <t>098 650 907</t>
  </si>
  <si>
    <t>lsusac@zgdata.hr</t>
  </si>
  <si>
    <t>C (prerađivačka industrija); H (transport); F (građevinarstvo); D (opskrba el. Energ, plinom, parom i klimatizacijom</t>
  </si>
  <si>
    <t>644-01/19-01/05</t>
  </si>
  <si>
    <t>4.6.2019.</t>
  </si>
  <si>
    <t xml:space="preserve">ININ informatički inženjering d.o.o. </t>
  </si>
  <si>
    <t>Platforma za kontrolu kvalitete materijala, poluproizvoda i proizvoda za potrebe industrije 4.0 primjenom algoritama umjetne inteligencije-QAIN</t>
  </si>
  <si>
    <t>Dr. Mile Budaka 1</t>
  </si>
  <si>
    <t>Slavonski Brod</t>
  </si>
  <si>
    <t>Dejan Divjak</t>
  </si>
  <si>
    <t>098 439 070</t>
  </si>
  <si>
    <t>ddivjak@inin.hr</t>
  </si>
  <si>
    <t>10.1; 11; 13; 16; 20; 24; 25.6; 25.7; 27.3; 28; 41</t>
  </si>
  <si>
    <t>Prijava poslana u HB 12.6.2019.</t>
  </si>
  <si>
    <t>18.6.2019.</t>
  </si>
  <si>
    <t>INFOART d.o.o.</t>
  </si>
  <si>
    <t>Razvoj Omni channel e-commerce sustava za upravljanje prodajom elektronskih roba i usluga - OCEX</t>
  </si>
  <si>
    <t>Lastovska 23</t>
  </si>
  <si>
    <t>Goran Jednačak</t>
  </si>
  <si>
    <t>091 6642 371</t>
  </si>
  <si>
    <t>gjednacak@infoart.hr</t>
  </si>
  <si>
    <t>644-01/19-01/07</t>
  </si>
  <si>
    <t>18.7.2019.</t>
  </si>
  <si>
    <t>DIV GRUPA d.o.o.</t>
  </si>
  <si>
    <t>Bobovica 10A</t>
  </si>
  <si>
    <t>Samobor</t>
  </si>
  <si>
    <t>Renato Jagustović</t>
  </si>
  <si>
    <t>01 33 77 000</t>
  </si>
  <si>
    <t>veliki</t>
  </si>
  <si>
    <t>Razvoj i istraživanje novih spojnih elemenata</t>
  </si>
  <si>
    <t>2.11. Other engineerig and technologies</t>
  </si>
  <si>
    <t>25.94</t>
  </si>
  <si>
    <t>Prijava poslana u HB 28.7.2019.</t>
  </si>
  <si>
    <t>644-01/19-01/08</t>
  </si>
  <si>
    <t>25.7.2019.</t>
  </si>
  <si>
    <t>Amphinicy d.o.o.</t>
  </si>
  <si>
    <t>Razvoj integriranog sustava za prikupljanje i pohranu podataka mega distribuiranih satelitskih mreža - IDASS</t>
  </si>
  <si>
    <t>Trg Nikole Šubića Zrinskog 15</t>
  </si>
  <si>
    <t>Toni Jelavić</t>
  </si>
  <si>
    <t>098 325 874</t>
  </si>
  <si>
    <t>toni.jelavic@amphinicy.com</t>
  </si>
  <si>
    <t>61.30; 72.19; 62.01; 26.30</t>
  </si>
  <si>
    <t>Zaprimljen nalaz i mišljenje HB po završetku provedbe administrativne provjere i provjere prihvatljivosti korisnika, projekta, aktivnosti i troškova 19.7.2019.</t>
  </si>
  <si>
    <t>Prijava poslana u HB 31.7.2019.</t>
  </si>
  <si>
    <t>644-01/19-01/09</t>
  </si>
  <si>
    <t>31.7.2019.</t>
  </si>
  <si>
    <t>ASSECO SEE d.o.o.</t>
  </si>
  <si>
    <t>Razvoj sustava za provjeru identiteta korisnika mobilnog uređaja zasnovanog na analizi ponašanja - Asseco Behavioral Authentication kit (ABAK)</t>
  </si>
  <si>
    <t>Ulica grada Vukovara 269/d</t>
  </si>
  <si>
    <t>Željka Janda-Hegediš</t>
  </si>
  <si>
    <t>099 269 1429</t>
  </si>
  <si>
    <t>Zeljka.janda.hegedis@asseco-see.hr</t>
  </si>
  <si>
    <t>J 62</t>
  </si>
  <si>
    <t>644-01/19-01/10</t>
  </si>
  <si>
    <t>30.8.2019.</t>
  </si>
  <si>
    <t>NANOBIT d.o.o.</t>
  </si>
  <si>
    <t>Istraživanje i razvoj multimedijalne aplikacije sa sustavom personalizacije sadržaja prema ponašanju korisnika - MAPAS</t>
  </si>
  <si>
    <t>Vladislav Peruško</t>
  </si>
  <si>
    <t>091 230 30 40</t>
  </si>
  <si>
    <t>J 63</t>
  </si>
  <si>
    <t>644-01/19-01/11</t>
  </si>
  <si>
    <t>2.9.2019.</t>
  </si>
  <si>
    <t>VISOR d.o.o.</t>
  </si>
  <si>
    <t>mikro</t>
  </si>
  <si>
    <t>Razvoj automatizirane linije za identifikaciju i sortiranje ambalažnih jedinica</t>
  </si>
  <si>
    <t>Prisavlje 8</t>
  </si>
  <si>
    <t>Bruno Birgmajer</t>
  </si>
  <si>
    <t>091 5420116</t>
  </si>
  <si>
    <t>bruno.birgmajer@visor.hr</t>
  </si>
  <si>
    <t>2. Inženjerstvo i tehnologija</t>
  </si>
  <si>
    <t>Elektronika, elektrotehnika i informatičko inženjerstvo</t>
  </si>
  <si>
    <t>C (prerađivačka industrija)</t>
  </si>
  <si>
    <t>Slovenska 23</t>
  </si>
  <si>
    <t>5.9.2019.</t>
  </si>
  <si>
    <t>ERICSSON NIKOLA TESLA d.d.</t>
  </si>
  <si>
    <t>Virtualizacija upravljačkog elementa radio komunikacijske mreže (Radio Network Controler, RNC)</t>
  </si>
  <si>
    <t>Krapinska 45</t>
  </si>
  <si>
    <t>Zvonimir Naglić</t>
  </si>
  <si>
    <t>01 3654624, 091/3654624</t>
  </si>
  <si>
    <t xml:space="preserve">zvonimir.naglic@ericsson.com </t>
  </si>
  <si>
    <t>UDC Dashboard 2019/2020</t>
  </si>
  <si>
    <t>Petar Sanković</t>
  </si>
  <si>
    <t>01 3654578, 091/3654578</t>
  </si>
  <si>
    <t>petar.sankovic@ericsson.com</t>
  </si>
  <si>
    <t>vladislav.perusko@nanobit.com</t>
  </si>
  <si>
    <t>Prijava poslana u HB 6.9.2019.</t>
  </si>
  <si>
    <t>30.9.2019.</t>
  </si>
  <si>
    <t>MULTICOM d.o.o.</t>
  </si>
  <si>
    <t>Razvoj interaktivnog aplikativnog rješenja za automatizaciju procesa generiranja i distribucije korisničkih dokumenata različitim kanalima komunikacije – UOM</t>
  </si>
  <si>
    <t>Savska cesta 129</t>
  </si>
  <si>
    <t>Davor Udier</t>
  </si>
  <si>
    <t>0515550350</t>
  </si>
  <si>
    <t>davor.udier@multicom.hr</t>
  </si>
  <si>
    <t>62.01</t>
  </si>
  <si>
    <t>PLANE SIMPLE d.o.o</t>
  </si>
  <si>
    <t>ELISA (Experience Logging and Interface Softwarw for Aviation)</t>
  </si>
  <si>
    <t>Ujevićeva ulica 12</t>
  </si>
  <si>
    <t>Tomislav Kovačević</t>
  </si>
  <si>
    <t>091/5149013</t>
  </si>
  <si>
    <t>tomislav@planesimple.hr</t>
  </si>
  <si>
    <t>6201 Računalni programi; 3316 Održavanje zrakoplova i svemirskih letjelica</t>
  </si>
  <si>
    <t>Popravak i održavanje zrakoplova i svemirskih letjelica</t>
  </si>
  <si>
    <t>RIDE Technologies d.o.o</t>
  </si>
  <si>
    <t>Aplikacija za modeliranje financijskih tijekova u krizama i upravljanje rizicima portfolija vrijednosnica temeljena na agent-based modelu - Modeligent</t>
  </si>
  <si>
    <t>Vrhovčev vijenac 40</t>
  </si>
  <si>
    <t>Vibor Cipan</t>
  </si>
  <si>
    <t>0993389941</t>
  </si>
  <si>
    <t>vibor@pointjupiter.com</t>
  </si>
  <si>
    <t>62;64</t>
  </si>
  <si>
    <t>10.10.2019.</t>
  </si>
  <si>
    <t>PQAT 219</t>
  </si>
  <si>
    <t>Jana Domazet</t>
  </si>
  <si>
    <t>01/3654176, 091/3654176</t>
  </si>
  <si>
    <t>jana.domazet@ericsson.com</t>
  </si>
  <si>
    <t>Prijava poslana u HB 11.10.2019.</t>
  </si>
  <si>
    <t>644-01/19-01/18</t>
  </si>
  <si>
    <t>11.10.2019.</t>
  </si>
  <si>
    <t>AG04 INNOVATIVE SOLUTIONS d.o.o.</t>
  </si>
  <si>
    <t>Istraživanje i razvoj platforme za Indoor/outdoor lokaciju - LPIO</t>
  </si>
  <si>
    <t>Antuna Bauera 29</t>
  </si>
  <si>
    <t>Domagoj Madunić</t>
  </si>
  <si>
    <t>099/2928110</t>
  </si>
  <si>
    <t>domagoj.madunic@ag04.com</t>
  </si>
  <si>
    <t>J 62, R 90, R 93, Q86,1, Q86</t>
  </si>
  <si>
    <t>62.00</t>
  </si>
  <si>
    <t>Prijava poslana u HB 16.10.2019.</t>
  </si>
  <si>
    <t>04.11.2019.</t>
  </si>
  <si>
    <t>SDI Manager UI 2020</t>
  </si>
  <si>
    <t>Nevia Vidaković Prkut</t>
  </si>
  <si>
    <t>091/3653829,  01/3653829</t>
  </si>
  <si>
    <t>nevia.vidaković.prkut@ericsson.com</t>
  </si>
  <si>
    <t xml:space="preserve">Brodograđevna industrija Split d.d. </t>
  </si>
  <si>
    <t>Razvoj inovativnog luksuznog putničkog trojarbolnog jedrenjaka s malim otporom brodskog trupa</t>
  </si>
  <si>
    <t>Put Supavla 21</t>
  </si>
  <si>
    <t>Split</t>
  </si>
  <si>
    <t>Darko Sokolov</t>
  </si>
  <si>
    <t>099/2747494</t>
  </si>
  <si>
    <t>darko.sokolov@brodosplit.hr</t>
  </si>
  <si>
    <t>2. Tehničke i tehnološke znanosti</t>
  </si>
  <si>
    <t>2.11 Ostale tehničke i tehnološke znanosti (Brodogradnja)</t>
  </si>
  <si>
    <t>30.11 Gradnja brodova i plutajućih objekata</t>
  </si>
  <si>
    <t>Gradnja brodova i plutajućih objekata</t>
  </si>
  <si>
    <t>644-01/19-01/21</t>
  </si>
  <si>
    <t>18.11.2019.</t>
  </si>
  <si>
    <t>JGL d.d. Rijeka</t>
  </si>
  <si>
    <t>Vizol S Night care In Situ gel</t>
  </si>
  <si>
    <t>Svilno 20</t>
  </si>
  <si>
    <t>Rijeka</t>
  </si>
  <si>
    <t>Renata Simčić</t>
  </si>
  <si>
    <t>renata.simcic@jgl.hr</t>
  </si>
  <si>
    <t>21.20 Proizvodnja farmaceutskih pripravaka</t>
  </si>
  <si>
    <t>Medical biotechnology</t>
  </si>
  <si>
    <t xml:space="preserve">21.20 </t>
  </si>
  <si>
    <t>Prijava poslana u HB</t>
  </si>
  <si>
    <t>28.11.2019.</t>
  </si>
  <si>
    <t>Geolux d.o.o.</t>
  </si>
  <si>
    <t>Radarski mjerač razine s naprednim funkcijama klasifikacije materijala</t>
  </si>
  <si>
    <t>4D akustička kamera</t>
  </si>
  <si>
    <t>Ljudevita Gaja 62</t>
  </si>
  <si>
    <t>Tomislav Grubeša</t>
  </si>
  <si>
    <t>01/6701 241</t>
  </si>
  <si>
    <t>tomislav.grubesa@geolux.hr</t>
  </si>
  <si>
    <t>2.2 Računarstvo, elektronika I elektrotehnika</t>
  </si>
  <si>
    <t>26.51</t>
  </si>
  <si>
    <t>Proizvodnja instrumenata I aparata za mjerenje, ispitivanje I navigaciju</t>
  </si>
  <si>
    <t>Razvoj I prodaja radarskih senzora I sustava za različite primjene</t>
  </si>
  <si>
    <t>644-01/19-01/24</t>
  </si>
  <si>
    <t>644-01/19-01/26</t>
  </si>
  <si>
    <t>644-01/19-01/27</t>
  </si>
  <si>
    <t>644-01/19-01/28</t>
  </si>
  <si>
    <t>644-01/19-01/29</t>
  </si>
  <si>
    <t>644-01/19-01/30</t>
  </si>
  <si>
    <t>644-01/19-01/31</t>
  </si>
  <si>
    <t>05.12.2019.</t>
  </si>
  <si>
    <t>Razvoj i istraživanje novih bravarsko zavarivačkih pozicija</t>
  </si>
  <si>
    <t>099/706 0304</t>
  </si>
  <si>
    <t>renato.jagustovic@divgroup.eu</t>
  </si>
  <si>
    <t>25.62 Strojna obrada metala</t>
  </si>
  <si>
    <t>Proizvodnja zakovica i vijčane robe</t>
  </si>
  <si>
    <t>06.12.2019.</t>
  </si>
  <si>
    <t>BILLY POS d.o.o</t>
  </si>
  <si>
    <t>Eksperimentalni razvoj aplikacije TICKETING</t>
  </si>
  <si>
    <t>Borongajska cesta 81A</t>
  </si>
  <si>
    <t>Damir Lesničar</t>
  </si>
  <si>
    <t>091/2995123</t>
  </si>
  <si>
    <t>info@billy.hr</t>
  </si>
  <si>
    <t>49.3 Ostali kopneni prijevoz putnika</t>
  </si>
  <si>
    <t>Računalno programiranje</t>
  </si>
  <si>
    <t>Etranet grupa d.o.o.</t>
  </si>
  <si>
    <t>Eksperimentalni razvoj aplikacije GPa TA</t>
  </si>
  <si>
    <t>Ulica Frana Folnegovića 1B</t>
  </si>
  <si>
    <t>damir.lesnicar@etranet.hr</t>
  </si>
  <si>
    <t>+385 1 6402 000</t>
  </si>
  <si>
    <t xml:space="preserve">62.01 </t>
  </si>
  <si>
    <t>09.12.2019.</t>
  </si>
  <si>
    <t>Razvoj inovativnog luksuznog istraživačkog putničkog broda za polarna područja sa pojačanim brodskim trupom za plovidbu po ledu – polar code PC 6</t>
  </si>
  <si>
    <t>099/274 7494</t>
  </si>
  <si>
    <t>12.12.2019.</t>
  </si>
  <si>
    <t>HSTEC d.d., Visokobrzinska tehnika</t>
  </si>
  <si>
    <t>Pametno motorvreteno za različite aplikacije obrade</t>
  </si>
  <si>
    <t>Zagrebačka ulica 100</t>
  </si>
  <si>
    <t>Zadar</t>
  </si>
  <si>
    <t>Marija Marinović</t>
  </si>
  <si>
    <t>023 205 434</t>
  </si>
  <si>
    <t>marija.marinovic@hstec.hr</t>
  </si>
  <si>
    <t>Inženjerstvo i tehnologija</t>
  </si>
  <si>
    <t>Strojarstvo</t>
  </si>
  <si>
    <t>Proizvodnja elektromotora, generatora i transformatora</t>
  </si>
  <si>
    <t>27.11 Proizvodnja elektromotora, generatora i transformatora</t>
  </si>
  <si>
    <t xml:space="preserve">28.41 Proizvodnja strojeva za obradu metala </t>
  </si>
  <si>
    <t>Autonomna modularna fleksibilna robotska ćelija za automatizaciju obradnih procesa</t>
  </si>
  <si>
    <t>Inovativno visoko brzinsko motorvreteno za visoko precizne obrade brušenja</t>
  </si>
  <si>
    <t>30.12.2019.</t>
  </si>
  <si>
    <t>Unapređenje centralnog čvora četvrte generacije pokretnih mreža</t>
  </si>
  <si>
    <t>Hrvoje Naglić</t>
  </si>
  <si>
    <t>01 3653 480      091 3653 480</t>
  </si>
  <si>
    <t>hrvoje.naglic@ericsson.com</t>
  </si>
  <si>
    <t>RSS-4 nadzorni radar za sve vrste terena</t>
  </si>
  <si>
    <t>Proizvodnja instrumenata i aparata za mjerenje, ispitivanje i navigaciju</t>
  </si>
  <si>
    <t>Genos d.o.o.</t>
  </si>
  <si>
    <t>Analiza glikana i glikomika</t>
  </si>
  <si>
    <t>Vatrogasna 112</t>
  </si>
  <si>
    <t>Osijek</t>
  </si>
  <si>
    <t>Gordan Lauc</t>
  </si>
  <si>
    <t>091 5159 555</t>
  </si>
  <si>
    <t>glauc@genos.hr</t>
  </si>
  <si>
    <t>1. Prirodne znanosti</t>
  </si>
  <si>
    <t>1.6. Znanost biologije</t>
  </si>
  <si>
    <t xml:space="preserve">71.20 </t>
  </si>
  <si>
    <t>644-01/19-01/34</t>
  </si>
  <si>
    <t>31.12.2019.</t>
  </si>
  <si>
    <t>Končar-Inženjering za energetiku i transport d.d.</t>
  </si>
  <si>
    <t>Istraživanje i razvoj sustava za automatizaciju - PREdictive Maintenance Automated Advisor PREMAA</t>
  </si>
  <si>
    <t>Fallerovo Šetalište 22</t>
  </si>
  <si>
    <t>Stjepan Sučić</t>
  </si>
  <si>
    <t>098 486 490</t>
  </si>
  <si>
    <t>stjepan.sucic@koncar-ket.hr</t>
  </si>
  <si>
    <t>J62 i M71.12.</t>
  </si>
  <si>
    <t>M71.12.</t>
  </si>
  <si>
    <t>Inženjerstvo i s njim povezano tehničko savjetovanje</t>
  </si>
  <si>
    <t xml:space="preserve">prijava poslana 15.1.2020. </t>
  </si>
  <si>
    <t>retroaktivno traže povrat; prijava poslana 15.1.2020.</t>
  </si>
  <si>
    <t>RIS d.o.o.</t>
  </si>
  <si>
    <t>Pilepčić 10</t>
  </si>
  <si>
    <t>Kastav</t>
  </si>
  <si>
    <t>Mile Pavlić</t>
  </si>
  <si>
    <t>051/687 500</t>
  </si>
  <si>
    <t>mile.pavlic@ris.hr</t>
  </si>
  <si>
    <t>644-01/20-01/02</t>
  </si>
  <si>
    <t>RAO d.o.o.</t>
  </si>
  <si>
    <t>Bužanova 3</t>
  </si>
  <si>
    <t>Zoran Uzelac</t>
  </si>
  <si>
    <t>01 5508 585</t>
  </si>
  <si>
    <t>zuzelac@rao.hr</t>
  </si>
  <si>
    <t>Uvođenje mehanizma za poništavanje pasivne intermodulacije u višepojasnim radijskim jedinicama</t>
  </si>
  <si>
    <t>Emina Filipović - Jurić</t>
  </si>
  <si>
    <t>091/365 4485</t>
  </si>
  <si>
    <t>emina.filipovic-juric@ericsson.com</t>
  </si>
  <si>
    <t>mobilni operateri</t>
  </si>
  <si>
    <t>26.30</t>
  </si>
  <si>
    <t>Razvoj radijskih jedinica visoko frekvencijskog područja, AIR1281 i AIR5322</t>
  </si>
  <si>
    <t>091/365 4486</t>
  </si>
  <si>
    <t>Razvoj antenskih modula sa fazno upravljanim aktivnim antenskim nizovima sa sposobnošću oblikovanja dijagrama zračenja</t>
  </si>
  <si>
    <t>091/365 4487</t>
  </si>
  <si>
    <t>Razvoj AIR 6449 platforme višestandardnih radijskih jedinica srednjeg frekvencijskog segmenta</t>
  </si>
  <si>
    <t>091/365 4488</t>
  </si>
  <si>
    <t>LITTLE CODE d.o.o.</t>
  </si>
  <si>
    <t xml:space="preserve">Razvoj platforme AutoRobot </t>
  </si>
  <si>
    <t>Matice hrvatske 56</t>
  </si>
  <si>
    <t>Josip Oršolić</t>
  </si>
  <si>
    <t>099/405 8804</t>
  </si>
  <si>
    <t>josip@lilcodelab.com</t>
  </si>
  <si>
    <t xml:space="preserve"> 62.01</t>
  </si>
  <si>
    <t>Konfiguracija primarnog PLMN-a po ćeliji u dijeljenim radijskim pristupnim mrežama između više operatora</t>
  </si>
  <si>
    <t>Boris Sumić</t>
  </si>
  <si>
    <t>091/365 4373</t>
  </si>
  <si>
    <t>boris.sumic@ericsson.com</t>
  </si>
  <si>
    <t>Dijeljenje radijskih resursa sa dvije razine udjela i kontrola pristupa po odsječku</t>
  </si>
  <si>
    <t>Istovremena podrška u 4G EUTRAN ćeliji za glasovnu uslugu izvedenu prebacivanjem na tehnologiju komutacije kanala (CSFB) putem 2G/3G (GERAN/UTRAN) ili CDMA2000 radio-pristupne tehnologije</t>
  </si>
  <si>
    <t>1.4.2020.</t>
  </si>
  <si>
    <t>Intellexi d.o.o.</t>
  </si>
  <si>
    <t>Majevička 42</t>
  </si>
  <si>
    <t>Ozren Labor</t>
  </si>
  <si>
    <t>091/2336-358</t>
  </si>
  <si>
    <t>ozen.labor@intellexi.hr</t>
  </si>
  <si>
    <t>ovo provjeriti, imaju suradnju s FER-om, a napisali su NE</t>
  </si>
  <si>
    <t>Istraživanje i razvoj naprednog informacijskog sustava za primjenu u domeni pružanja IT podrške, temeljenog na arhitekturi mikroservisa uz pomoć sustava strojnog učenja, procesiranja slobodnog teksta i umjetne inteligencije</t>
  </si>
  <si>
    <t>644-01/20-01/12</t>
  </si>
  <si>
    <t>Centaurus d.o.o.</t>
  </si>
  <si>
    <t>Bio-protective cultures and bioactive extracts as sustainable combined strategies to improve the shelf-life of perishable Mediterranean food (BioProMedFood)</t>
  </si>
  <si>
    <t>Ulica VIII Mediteranskih igara 9/I</t>
  </si>
  <si>
    <t>Ivan Šimat</t>
  </si>
  <si>
    <t>095 715 5555</t>
  </si>
  <si>
    <t>proizvodnja@centaurus.hr</t>
  </si>
  <si>
    <t>4. Poljoprivredne i veterinarske znanosti</t>
  </si>
  <si>
    <t>4.1 Poljoprivreda, šumarstvo i ribarstvo 4.4 Poljoprivredna biotehnologija</t>
  </si>
  <si>
    <t>46.38</t>
  </si>
  <si>
    <t>trgovina na veliko ostalom hranom uključujući ribe, rakove i školjke.</t>
  </si>
  <si>
    <t>Prijava poslana u HB ČEKA SE ISPRAVAK NALAZA (drugi put)</t>
  </si>
  <si>
    <t>21.4.2020.</t>
  </si>
  <si>
    <t xml:space="preserve">Razvoj inovativnog putničkog kruzera za plovidbu polarnim područjima </t>
  </si>
  <si>
    <t>darko.sokolov@divgroup.eu</t>
  </si>
  <si>
    <t xml:space="preserve">Razvoj integriranog sustava upravljanja prometom u mirovanju </t>
  </si>
  <si>
    <t>prijava poslana 15.1.2020., a početak projekta 24.12.2019.</t>
  </si>
  <si>
    <t>Brodograđevna industrija Split d.d. (dupla prijava - spojena s 644-01/19-01/20)</t>
  </si>
  <si>
    <t>spojena s 644-01/19-01/20)</t>
  </si>
  <si>
    <t>644-01/20-01/14</t>
  </si>
  <si>
    <t>24.6.2020.</t>
  </si>
  <si>
    <t>SWING SOFTWARE d.o.o.</t>
  </si>
  <si>
    <t>Sustav za transformaciju i arhiviranje polu strukturiranih podataka i dokumentacije (STA-PSD)</t>
  </si>
  <si>
    <t>Put Brodarice 2</t>
  </si>
  <si>
    <t>David Jakelić</t>
  </si>
  <si>
    <t>098 287 628</t>
  </si>
  <si>
    <t>david.jakelic@swingsoftware.com</t>
  </si>
  <si>
    <t>horizontalna primjenjivost u svim sektorima</t>
  </si>
  <si>
    <t>OIB</t>
  </si>
  <si>
    <t>Zdravlje i kvaliteta života</t>
  </si>
  <si>
    <t>Farmaceutika, bio-farmaceutika, medicinska oprema i uređaji</t>
  </si>
  <si>
    <t>Zdravstvene usluge i nove metode preventivne medicine i dijagnostike</t>
  </si>
  <si>
    <t>Nutricionizam</t>
  </si>
  <si>
    <t>Energija i održivi okoliš</t>
  </si>
  <si>
    <t>Ekološki prihvatljive tehnologije, oprema i napredni materijali</t>
  </si>
  <si>
    <t>Energetske tehnologije, sustavi i oprema</t>
  </si>
  <si>
    <t>Promet i mobilnost</t>
  </si>
  <si>
    <t>Inteligentni transportni sustavi i logistika</t>
  </si>
  <si>
    <t>Proizvodnja dijelova i sustava visoke dodane vrijednosti za cestovna i željeznička vozila</t>
  </si>
  <si>
    <t>Ekološki prihvatljiva prometna rješenja</t>
  </si>
  <si>
    <t>Sigurnost</t>
  </si>
  <si>
    <t>Obrambene tehnologije i proizvodi dvojne namjene</t>
  </si>
  <si>
    <t>Protuminski program</t>
  </si>
  <si>
    <t>Hrana i bio-ekonomija</t>
  </si>
  <si>
    <t>Održiva proizvodnja i prerada hrane</t>
  </si>
  <si>
    <t>Održiva proizvodnja i prerada drva</t>
  </si>
  <si>
    <t>Eko-inovacija</t>
  </si>
  <si>
    <t>x</t>
  </si>
  <si>
    <t>6.7.2020.</t>
  </si>
  <si>
    <t>Čateks d.d.</t>
  </si>
  <si>
    <t>Razvoj multifunkcionalne tekstilije za antivirusnu zaštitu</t>
  </si>
  <si>
    <t>Ulica Zrinsko-Frankopanska 25</t>
  </si>
  <si>
    <t>Čakovec</t>
  </si>
  <si>
    <t>Jasminka Jaklin</t>
  </si>
  <si>
    <t>040/379-415 /+385 99 3134185</t>
  </si>
  <si>
    <t>j.jaklin@cateks.hr</t>
  </si>
  <si>
    <t>2.5 Materials engineering</t>
  </si>
  <si>
    <t>13.92 Proizvodnja gotovih tekstilnih proizvoda, osim odjeće</t>
  </si>
  <si>
    <t>13.92</t>
  </si>
  <si>
    <t>Proizvodnja gotovih tekstilnih proizvoda, osim odjeće</t>
  </si>
  <si>
    <t>644-01/20-01/16</t>
  </si>
  <si>
    <t>Eksperimentalni razvoj inovativnog interaktivnog aplikativnog rješenja za automatizaciju procesa generiranja I disribucije korisničkih dokuemenata različitim kanalima komunikacije -mLQD</t>
  </si>
  <si>
    <t>Zoran Acinger</t>
  </si>
  <si>
    <t>0911260221</t>
  </si>
  <si>
    <t>zoran.acinger@multicom.hr</t>
  </si>
  <si>
    <t>1.2. Computer and information sciences</t>
  </si>
  <si>
    <t>Start-up</t>
  </si>
  <si>
    <t>S3 horizontalna tema</t>
  </si>
  <si>
    <t>KET</t>
  </si>
  <si>
    <t>ICT</t>
  </si>
  <si>
    <t>13.7.2020.</t>
  </si>
  <si>
    <t>Rimac Automobili d.o.o.</t>
  </si>
  <si>
    <t>Virtulano okruženje za razvoj i korelaciju modela vozila na električni pogon - SIMU</t>
  </si>
  <si>
    <t>Ljubljanska ulica 7</t>
  </si>
  <si>
    <t>Sveta Nedelja</t>
  </si>
  <si>
    <t>Tomislav Šimunić</t>
  </si>
  <si>
    <t>091 8873 888</t>
  </si>
  <si>
    <t>tomislav@rimac-automobili.com</t>
  </si>
  <si>
    <t>2.2 Elecrical Engineering, eletronic engineering, information engineering  2.3. Mechanical engineering</t>
  </si>
  <si>
    <t>C 29 Proizvodnja motornih vozila, prikolica i poluprikolica</t>
  </si>
  <si>
    <t>29 10</t>
  </si>
  <si>
    <t>izdano odobrenje za korištenje potpore za 2019</t>
  </si>
  <si>
    <t>Završen projekt</t>
  </si>
  <si>
    <t>644-01/20-01/18</t>
  </si>
  <si>
    <t>16.7.2020.</t>
  </si>
  <si>
    <t>Podravka prehrambena industrija d.d.</t>
  </si>
  <si>
    <t>Razvoj pastoznih dodataka jelima od povrća i začina bez dodanih aditiva i palminog ulja, za univerzalnu primjenu</t>
  </si>
  <si>
    <t>Ante Starčevića 32</t>
  </si>
  <si>
    <t>Koprivnica</t>
  </si>
  <si>
    <t xml:space="preserve">Tanja Cvetković </t>
  </si>
  <si>
    <t>048/651-128  098/303-735</t>
  </si>
  <si>
    <t>tanja.cvetkovic@podravka.hr</t>
  </si>
  <si>
    <t>2.11 Other enginering and technologies</t>
  </si>
  <si>
    <t>C10 proizvodnja prehrambenih proizvoda, 10.84 Proizvodnja začina I drugih dodataka hrani</t>
  </si>
  <si>
    <t>C 10</t>
  </si>
  <si>
    <t>Proizvodnja prehrambenih proizvoda</t>
  </si>
  <si>
    <t>Vrijednost  realiziranih troškova 2019</t>
  </si>
  <si>
    <t>Vrijednost  realiziranih troškova 2020</t>
  </si>
  <si>
    <t>Vrijednost  realiziranih troškova 2021</t>
  </si>
  <si>
    <t>Vrijednost  realiziranih troškova 2022</t>
  </si>
  <si>
    <t>10.5.2019.</t>
  </si>
  <si>
    <t>9.5.2021.</t>
  </si>
  <si>
    <t>20.12.2020.</t>
  </si>
  <si>
    <t>30.3.2020.</t>
  </si>
  <si>
    <t>644-01/20-01/19</t>
  </si>
  <si>
    <t>Razvoj sustava hlađenja baterijskog modula promjenom faze rashladnog medija – Two Phase Cooling</t>
  </si>
  <si>
    <t>17.7.2020.</t>
  </si>
  <si>
    <t>16.7.2023.</t>
  </si>
  <si>
    <t>Daniel Kišić</t>
  </si>
  <si>
    <t>091 3336 054</t>
  </si>
  <si>
    <t>daniel.kisic@rimac-automobili.com</t>
  </si>
  <si>
    <t>2.2 Elecrical Engineering, eletronic engineering, information engineering  2.3. Mechanical engineering 2.4. Chemical engineering</t>
  </si>
  <si>
    <t>potvrda o statusu korisnika      izdana</t>
  </si>
  <si>
    <t>porezna prijava dostavljena za 2019</t>
  </si>
  <si>
    <t>10.6.2019.</t>
  </si>
  <si>
    <t>9.6.2022.</t>
  </si>
  <si>
    <t>1.5.2019.</t>
  </si>
  <si>
    <t>30.4.2022.</t>
  </si>
  <si>
    <t>Razvoj inovativnog spremnika za praktičnu konzumaciju hrane visoke dodane vrijednosti kao gotovog obroka</t>
  </si>
  <si>
    <t>Razvoj inovativne boce za praktičnu konzumaciju hrane visoke dodane vrijednosti</t>
  </si>
  <si>
    <t>31.7.2020.</t>
  </si>
  <si>
    <t>1.9.2021.</t>
  </si>
  <si>
    <t>Jasmina Ranilović</t>
  </si>
  <si>
    <t>048/651-615  098/490-154</t>
  </si>
  <si>
    <t>jasmina.ranilovic@podravka.hr</t>
  </si>
  <si>
    <t>1.2.2022.</t>
  </si>
  <si>
    <t>048/651-615  098/490-155</t>
  </si>
  <si>
    <t>644-01/20-01/22</t>
  </si>
  <si>
    <t>24.8.2020.</t>
  </si>
  <si>
    <r>
      <t>Razvoj metoda za automatizirano ispitivanje dijelova i sklopova pogonskih sustava električnih hiper automobila  -</t>
    </r>
    <r>
      <rPr>
        <b/>
        <i/>
        <sz val="11"/>
        <color theme="1"/>
        <rFont val="Calibri"/>
        <family val="2"/>
        <scheme val="minor"/>
      </rPr>
      <t xml:space="preserve"> PWTest</t>
    </r>
  </si>
  <si>
    <t>Ivan Ladan</t>
  </si>
  <si>
    <t>091 3336 120</t>
  </si>
  <si>
    <t>ivan.ladan@rimac-automobili.com</t>
  </si>
  <si>
    <t xml:space="preserve">2.2 Elecrical Engineering, eletronic engineering, information engineering  2.3. Mechanical engineering </t>
  </si>
  <si>
    <t>644-01/20-01/23</t>
  </si>
  <si>
    <t>21.9.2020.</t>
  </si>
  <si>
    <t>VESTIGO d.o.o. za informatičke usluge</t>
  </si>
  <si>
    <t xml:space="preserve">Razvoj inovativnog IT rješenja za integraciju digitalnih usluga nastalih iz više izvora </t>
  </si>
  <si>
    <t>22.9.2020.</t>
  </si>
  <si>
    <t>21.9.2021.</t>
  </si>
  <si>
    <t>Savezne Republike Njemačke 1B</t>
  </si>
  <si>
    <t>Mario Nemet</t>
  </si>
  <si>
    <t>01/6391-314; 091/3680 214</t>
  </si>
  <si>
    <t>Mario.Nemet@vestigo.hr</t>
  </si>
  <si>
    <t>61. Telekomunikacije i 55.1 Hoteli i sličan smještaj</t>
  </si>
  <si>
    <t>18.9.2020.</t>
  </si>
  <si>
    <t>Tokić d.o.o.</t>
  </si>
  <si>
    <t>Primjena umjetne inteligencije u sustavu za praćenje i unaprjeđenje poslovnih procesa vezanih uz upravljenje zalihama - AIStock</t>
  </si>
  <si>
    <t>20.10.2020.</t>
  </si>
  <si>
    <t>20.4.2022.</t>
  </si>
  <si>
    <t>Ulica 144. Brigade Hrvatske vojske 1a</t>
  </si>
  <si>
    <t>Sesvete</t>
  </si>
  <si>
    <t>Ivica Pivar</t>
  </si>
  <si>
    <t>098/457-663</t>
  </si>
  <si>
    <t>ivica.pivar@tokic.hr</t>
  </si>
  <si>
    <t>1. Prirodne znanosti ; 2. Inženjerstvo i tehnologija ; 5. Društvene znanosti</t>
  </si>
  <si>
    <t>1.2.Računalne i informacijske znanosti</t>
  </si>
  <si>
    <t>72 i 74.14</t>
  </si>
  <si>
    <t>46.90</t>
  </si>
  <si>
    <t>Nespecijalizirana trgovina na veliko</t>
  </si>
  <si>
    <t>62.0</t>
  </si>
  <si>
    <t>644-01/20-01/25</t>
  </si>
  <si>
    <t>SYNTIO d.o.o.</t>
  </si>
  <si>
    <t>30.9.2020.</t>
  </si>
  <si>
    <t xml:space="preserve">SYNTIO TOOLBOX </t>
  </si>
  <si>
    <t>1.10.2020.</t>
  </si>
  <si>
    <t>31.1.2022.</t>
  </si>
  <si>
    <t>Trg Dražena Petrovića 3</t>
  </si>
  <si>
    <t>Davorin Cetto</t>
  </si>
  <si>
    <t>01/70 00 709</t>
  </si>
  <si>
    <t>davorin.cetto@syntio.net</t>
  </si>
  <si>
    <t>63.11</t>
  </si>
  <si>
    <t>644-01/20-01/26</t>
  </si>
  <si>
    <t>5.10.2020.</t>
  </si>
  <si>
    <t>Razvoj i istraživanje novih površinskih zaštita</t>
  </si>
  <si>
    <t>30.9.2023.</t>
  </si>
  <si>
    <t>Marko Vlahović</t>
  </si>
  <si>
    <t>099 362 1777</t>
  </si>
  <si>
    <t>marko.vlahovic@divgroup.eu</t>
  </si>
  <si>
    <t>25.61</t>
  </si>
  <si>
    <t>2020* (odbijeno)</t>
  </si>
  <si>
    <t>644-01/20-01/27</t>
  </si>
  <si>
    <t>Naklada Slap d.o.o.</t>
  </si>
  <si>
    <t>Procjena nekih obilježja ponašanja i doživljavanja djece u dobi od 1,5 do 18 godina i stresa njihovih roditelja</t>
  </si>
  <si>
    <t>21.10.2020.</t>
  </si>
  <si>
    <t>21.10.2021.</t>
  </si>
  <si>
    <t>Dr. Franje Tuđmana 33</t>
  </si>
  <si>
    <t>Jastrebarsko</t>
  </si>
  <si>
    <t>dr.sc. Valentina Ružić</t>
  </si>
  <si>
    <t>099/6581-774</t>
  </si>
  <si>
    <t>nslap@nakladaslap.com</t>
  </si>
  <si>
    <t>5. Društvene znanosti</t>
  </si>
  <si>
    <t>5.1. Psihologija i kognitivne znanosti</t>
  </si>
  <si>
    <t>Q , djelatnost zdravstvene zaštite i socijalne skrbi</t>
  </si>
  <si>
    <t>Ostalo tiskanje</t>
  </si>
  <si>
    <t>644-01/20-01/28</t>
  </si>
  <si>
    <t>23.10.2020.</t>
  </si>
  <si>
    <t>Maven Mule d.o.o.</t>
  </si>
  <si>
    <t>Maven Documents</t>
  </si>
  <si>
    <t>1.11.2020.</t>
  </si>
  <si>
    <t>31.10.2023.</t>
  </si>
  <si>
    <t>Gredice 137</t>
  </si>
  <si>
    <t>Dragan Vujnović</t>
  </si>
  <si>
    <t>099/255-8855</t>
  </si>
  <si>
    <t>office@mavenmule.com</t>
  </si>
  <si>
    <t>pokriva sva područja</t>
  </si>
  <si>
    <t>Savjetovanje u vezi s računalima</t>
  </si>
  <si>
    <t>644-01/20-01/29</t>
  </si>
  <si>
    <t>5.11.2020.</t>
  </si>
  <si>
    <t>EKOBIT d.o.o.</t>
  </si>
  <si>
    <t xml:space="preserve">Eksperimentalni razvoj sustava za automatsko povezivanje i sinkronizaciju najčešće korištenih DevOps alata - DOIT </t>
  </si>
  <si>
    <t>6.11.2020.</t>
  </si>
  <si>
    <t>31.7.2022.</t>
  </si>
  <si>
    <t>Koturaška 69</t>
  </si>
  <si>
    <t>Martin Kralj</t>
  </si>
  <si>
    <t>091/6170587</t>
  </si>
  <si>
    <t>mkralj@ekobit.hr</t>
  </si>
  <si>
    <t>1. Natural sciences</t>
  </si>
  <si>
    <t>1.2 Computer and information sciences</t>
  </si>
  <si>
    <t>J 62 Računalno programiranje</t>
  </si>
  <si>
    <t>30.4.2021.</t>
  </si>
  <si>
    <t>20.7.2020.</t>
  </si>
  <si>
    <t>20.7.2021.</t>
  </si>
  <si>
    <t>10.7.2020.</t>
  </si>
  <si>
    <t>9.7.2023.</t>
  </si>
  <si>
    <t>1.10.2019.</t>
  </si>
  <si>
    <t>31.3.2021.</t>
  </si>
  <si>
    <t>17.11.2022.</t>
  </si>
  <si>
    <t>4.11.2019.</t>
  </si>
  <si>
    <t>31.12.2020.</t>
  </si>
  <si>
    <t>15.10.2019.</t>
  </si>
  <si>
    <t>15.4.2022.</t>
  </si>
  <si>
    <t>5.12.2019.</t>
  </si>
  <si>
    <t>30.11.2022.</t>
  </si>
  <si>
    <t>10.12.2019.</t>
  </si>
  <si>
    <t>9.12.2022.</t>
  </si>
  <si>
    <t>30.12.2022.</t>
  </si>
  <si>
    <t>22.8.2020.</t>
  </si>
  <si>
    <t>21.8.2023.</t>
  </si>
  <si>
    <t>1.9.2019.</t>
  </si>
  <si>
    <t>31.8.2022.</t>
  </si>
  <si>
    <t>1.1.2020.</t>
  </si>
  <si>
    <t>31.12.2022.</t>
  </si>
  <si>
    <t>31.12.2021.</t>
  </si>
  <si>
    <t>20.7.2019.</t>
  </si>
  <si>
    <t>20.7.2022.</t>
  </si>
  <si>
    <t>1.7.2019.</t>
  </si>
  <si>
    <t>30.6.2021.</t>
  </si>
  <si>
    <t>30.3.2021.</t>
  </si>
  <si>
    <t>1.7.2020.</t>
  </si>
  <si>
    <t>-</t>
  </si>
  <si>
    <t>3.11.2022.</t>
  </si>
  <si>
    <t>20.12.2019.</t>
  </si>
  <si>
    <t>20.12.2022.</t>
  </si>
  <si>
    <t>20.12.2021.</t>
  </si>
  <si>
    <t>10.2.2020.</t>
  </si>
  <si>
    <t>3.2.2020.</t>
  </si>
  <si>
    <t>2.1.2020.</t>
  </si>
  <si>
    <t>2.1.2023.</t>
  </si>
  <si>
    <t>2.3.2020.</t>
  </si>
  <si>
    <t>24.2.2020.</t>
  </si>
  <si>
    <t>30.6.2020.</t>
  </si>
  <si>
    <t>28.2.2022.</t>
  </si>
  <si>
    <t>5.6.2021.</t>
  </si>
  <si>
    <t>7.7.2020.</t>
  </si>
  <si>
    <t>22.4.2020.</t>
  </si>
  <si>
    <t>21.4.2023.</t>
  </si>
  <si>
    <t>31.3.2023.</t>
  </si>
  <si>
    <t xml:space="preserve">Datum početka projekta   </t>
  </si>
  <si>
    <t>Datum završetka projekta</t>
  </si>
  <si>
    <t>17.12.2020.</t>
  </si>
  <si>
    <t>da</t>
  </si>
  <si>
    <t>Silver monitor</t>
  </si>
  <si>
    <t>1.1.2021.</t>
  </si>
  <si>
    <t>Avenija Dubrovnik 15</t>
  </si>
  <si>
    <t>Tihana Petričević</t>
  </si>
  <si>
    <t>092/173-9374</t>
  </si>
  <si>
    <t>info@silvermonitor.care</t>
  </si>
  <si>
    <t>Medicinski inženjering</t>
  </si>
  <si>
    <t>industrijsko/eksperimentalni I studija izvedivosti</t>
  </si>
  <si>
    <t>računalno programiranje I medicina</t>
  </si>
  <si>
    <t>J62.01</t>
  </si>
  <si>
    <t>18.12</t>
  </si>
  <si>
    <t>J62.02</t>
  </si>
  <si>
    <t xml:space="preserve">Silver technologies d.o.o. </t>
  </si>
  <si>
    <t>21.12.2020.</t>
  </si>
  <si>
    <t>Razvoj inovativnih formulacija kliničke prehrane</t>
  </si>
  <si>
    <t>11.12.2020.</t>
  </si>
  <si>
    <t>10.12.2023.</t>
  </si>
  <si>
    <t>Ulica Danica 5</t>
  </si>
  <si>
    <t>Lenkica Penava</t>
  </si>
  <si>
    <t>098/406-744</t>
  </si>
  <si>
    <t>lenkica.penava@belupo.hr</t>
  </si>
  <si>
    <t>3. Medicinska I zdravstvena znanost</t>
  </si>
  <si>
    <t>Nutricionizam I dijetetika</t>
  </si>
  <si>
    <t>hrana za medicinske potrebe</t>
  </si>
  <si>
    <t>21.20</t>
  </si>
  <si>
    <t>25.1.2021.</t>
  </si>
  <si>
    <t>Studija izvedivosti za poboljšanje centralnih čvorova četvrte i pete generacije pokretnih mreža u 2021. godini</t>
  </si>
  <si>
    <t>1.2.2021.</t>
  </si>
  <si>
    <t>091/3653-480</t>
  </si>
  <si>
    <t>644-01/21-01/02</t>
  </si>
  <si>
    <t>26.1.2021.</t>
  </si>
  <si>
    <t>Razvoj zaštitne polumaske s filterima ZPM-SB1 za civilnu obranu od RBK agenasa</t>
  </si>
  <si>
    <t>Šestan-Busch d.o.o.</t>
  </si>
  <si>
    <t>Industrijska zona 3</t>
  </si>
  <si>
    <t>Prelog</t>
  </si>
  <si>
    <t>Goran Basarac</t>
  </si>
  <si>
    <t>099/2183-985</t>
  </si>
  <si>
    <t>sestan-busch@ck.t-com.hr</t>
  </si>
  <si>
    <t>2.5. Inženjerstvo materijala 2.6. Medicinsko inženjerstvo</t>
  </si>
  <si>
    <t>zaštitna oprema</t>
  </si>
  <si>
    <t>22.29</t>
  </si>
  <si>
    <t>Proizvodnja ostalih proizvoda od plastike</t>
  </si>
  <si>
    <t>5.2.2021.</t>
  </si>
  <si>
    <t>1.3.2021.</t>
  </si>
  <si>
    <t>1.9.2022.</t>
  </si>
  <si>
    <t>Belupo lijekovi i kozmetika d.d.</t>
  </si>
  <si>
    <t>5.3.2021* (odbijeno)</t>
  </si>
  <si>
    <t>8.3.2021.</t>
  </si>
  <si>
    <t>Automatske relacije sa susjednim ćelijama u samostalnoj 5G mreži</t>
  </si>
  <si>
    <t>15.3.2021.</t>
  </si>
  <si>
    <t>Vedran Koruga</t>
  </si>
  <si>
    <t>091/365-3833</t>
  </si>
  <si>
    <t>vedran.koruga@ericsson.com</t>
  </si>
  <si>
    <t>Razvoj eCPRI (Ericsson Common Public Radio Interface) standardiziranog sučelja između 4G i 5G baznih stanica</t>
  </si>
  <si>
    <t>Marina Vidović</t>
  </si>
  <si>
    <t>091/365-5714</t>
  </si>
  <si>
    <t>marina.vidovic@ericsson.com</t>
  </si>
  <si>
    <t>644-01/21-01/06</t>
  </si>
  <si>
    <t>Saša Cindrić</t>
  </si>
  <si>
    <t>091/365-3581</t>
  </si>
  <si>
    <t>Razvoj i unaprjeđenje programske podrške za sustav udaljenog nadzora i upravljanje telekom lokacijama</t>
  </si>
  <si>
    <t>644-01/21-01/07</t>
  </si>
  <si>
    <t>Razvoj nove Stockholm generacije višestandardnih radijskih jedinica niskog frekvencijskog područja</t>
  </si>
  <si>
    <t>Goran Macut</t>
  </si>
  <si>
    <t>091/365-3053</t>
  </si>
  <si>
    <t>644-01/21-01/08</t>
  </si>
  <si>
    <t>Razvoj radijskih jedinica visokog frekvencijskog područja, AIR 5343</t>
  </si>
  <si>
    <t>Mario Vukelić</t>
  </si>
  <si>
    <t>091/365-3932</t>
  </si>
  <si>
    <t>goran.macut@ericsson.com</t>
  </si>
  <si>
    <t>644-01/21-01/09</t>
  </si>
  <si>
    <t>Razvoj rješenja mrežne sinkronizacije za 4G i 5G bazne stanice</t>
  </si>
  <si>
    <t>1.7.2022.</t>
  </si>
  <si>
    <t>Igor Vukman</t>
  </si>
  <si>
    <t>091/365-5945</t>
  </si>
  <si>
    <t>igor.vukman@ericsson.com</t>
  </si>
  <si>
    <t>Zrinka Prusac</t>
  </si>
  <si>
    <t>091/365-3575</t>
  </si>
  <si>
    <t>zrinka.prusac@ericsson.com</t>
  </si>
  <si>
    <t>Studija izvedivosti za poboljšanje baznih postaja četvrte i pete generacije bežičnih mreža u 2021. godini</t>
  </si>
  <si>
    <t>Damir Čavka</t>
  </si>
  <si>
    <t>091-365-5641</t>
  </si>
  <si>
    <t>damir.cavka@ericsson.com</t>
  </si>
  <si>
    <t>Krešimir Kluk</t>
  </si>
  <si>
    <t>091/365-3080</t>
  </si>
  <si>
    <t>kresimir.kluk@ericsson.com</t>
  </si>
  <si>
    <t>Ivica Radinković</t>
  </si>
  <si>
    <t>091/365-3975</t>
  </si>
  <si>
    <t>sasa.cindric@ericsson.com</t>
  </si>
  <si>
    <t>mario.vukelic@ericsson.com</t>
  </si>
  <si>
    <t>ivica.radinkovic@ericsson.com</t>
  </si>
  <si>
    <t>12.3.2021* (odbijeno)</t>
  </si>
  <si>
    <t>12.3.2021.</t>
  </si>
  <si>
    <t>Razvoj multi-norm kompozita iz biorazgradivo-reciklirane sirovine</t>
  </si>
  <si>
    <t>13.92 Proizvodnja gotovih tekstilnih proizvoda, osim odjeće I NKD 14.12 Proizvodnja radne odjeće</t>
  </si>
  <si>
    <t>13.92 I 14.12</t>
  </si>
  <si>
    <t>Proizvodnja gotovih tekstilnih proizvoda, osim odjeće  i Proizvodnja radne odjeće</t>
  </si>
  <si>
    <t>3.1.2020.</t>
  </si>
  <si>
    <t>5.2.2020.</t>
  </si>
  <si>
    <t>18.3.2021.</t>
  </si>
  <si>
    <t>Razvoj personaliziranog koncepta za redukciju prekomjerne I održavanje zdrave tjelesne mase u liječenju kroničnih bolesti djece I odraslih</t>
  </si>
  <si>
    <t>16.3.2021.</t>
  </si>
  <si>
    <t>31.12.2023.</t>
  </si>
  <si>
    <t>3.8.2020.</t>
  </si>
  <si>
    <t>Katarina Pentek</t>
  </si>
  <si>
    <t>01/4871-707  099/6651-502</t>
  </si>
  <si>
    <t>katarina.pentek@podravka.hr</t>
  </si>
  <si>
    <t>3.3. Nutricionizam I dijetetika</t>
  </si>
  <si>
    <t>644-01/19-01/14 A/A</t>
  </si>
  <si>
    <t>644-01/19-01/15 A/A</t>
  </si>
  <si>
    <t>644-01/19-01/22 A/A</t>
  </si>
  <si>
    <t>644-01/19-01/23 A/A</t>
  </si>
  <si>
    <t>644-01/19-01/25 A/A</t>
  </si>
  <si>
    <t>644-01/19-01/33 A/A</t>
  </si>
  <si>
    <t>644-01/20-01/13 A/A</t>
  </si>
  <si>
    <t>644-01/20-01/24 A/A</t>
  </si>
  <si>
    <t>644-01/20-01/31 A/A</t>
  </si>
  <si>
    <t>izdano odobrenje za korištenje potpore za 2020</t>
  </si>
  <si>
    <t>porezna prijava dostavljena za 2020</t>
  </si>
  <si>
    <t>Razvoj funkcije oporavka podataka uz pomoć mikro-usluge za upravljanje podacima u računalnom oblaku</t>
  </si>
  <si>
    <t>06.04.2021.</t>
  </si>
  <si>
    <t>Ivica Vidović</t>
  </si>
  <si>
    <t>091/3655875</t>
  </si>
  <si>
    <t>ivica.vidovic@ericsson.com</t>
  </si>
  <si>
    <t>6.4.2021* (odbijeno)</t>
  </si>
  <si>
    <t>Planirana vrijednost eksperimentalnog razvoja (HRK)</t>
  </si>
  <si>
    <t>temeljno istraživanje</t>
  </si>
  <si>
    <t>Vrijednost planirane odobrene potpore za temeljno istraživanje (HRK)</t>
  </si>
  <si>
    <t>Vrijednost planirane odobrene potpore za industrijsko istraživanje (HRK)</t>
  </si>
  <si>
    <t>Vrijednost planirane odobrene potpore za eksperimentalni razvoj (HRK)</t>
  </si>
  <si>
    <t>Vrijednost planirane odobrene potpore za studije izvedivosti (HRK)</t>
  </si>
  <si>
    <t xml:space="preserve">do 100.000 eura (7,560977 srednji tečaj HNB na 24.11.2020) </t>
  </si>
  <si>
    <t xml:space="preserve">do 100.000 eura (7,565847 srednji tečaj HNB na 4.11.2020) </t>
  </si>
  <si>
    <t>300.000 eura (7,573235 srednji tečaj HNB na 29.10.2020)</t>
  </si>
  <si>
    <t xml:space="preserve">do 50.000 eura (7,548975 srednji tečaj HNB na 29.4.2020) </t>
  </si>
  <si>
    <t>28.2.2020.</t>
  </si>
  <si>
    <t>17.2.2020.</t>
  </si>
  <si>
    <t>644-01/20-01/30 A/A</t>
  </si>
  <si>
    <t>31.1.2023.</t>
  </si>
  <si>
    <t>Spajanje 5G mobilnog uređaja preko 2 čvora 5G sustava (eng. NR-NR dual connectivity)</t>
  </si>
  <si>
    <t>Usluga hitnih poziva preko 5G radio komunikacijske mreže (Emergency over New Radio)</t>
  </si>
  <si>
    <t>Uvođenje mehanizma automatske detekcije greške u programskoj podršci čvorova četvrte i pete generacije pokretnih mreža</t>
  </si>
  <si>
    <t>1.4.2021.</t>
  </si>
  <si>
    <t>IZ PRIJAVE (PLAN)</t>
  </si>
  <si>
    <t>Vrijednost ostvarene potpore za temeljno istraživanje (HRK)</t>
  </si>
  <si>
    <t>Vrijednost ostvarene potpore za industrijsko istraživanje (HRK)</t>
  </si>
  <si>
    <t>Vrijednost ostvarene potpore za eksperimentalni razvoj (HRK)</t>
  </si>
  <si>
    <t>Vrijednost ostvarene potpore za studije izvedivosti (HRK)</t>
  </si>
  <si>
    <t>Vrijednost OSTVARENE potpore UKUPNO</t>
  </si>
  <si>
    <t>Vrijednost PLANIRANE ODOBRENE potpore UKUPNO</t>
  </si>
  <si>
    <t>Vrijednost OSTVARENE potpore za temeljno istraživanje (HRK) UKUPNO</t>
  </si>
  <si>
    <t>Vrijednost OSTVARENE potpore za industrijsko istraživanje (HRK) UKUPNO</t>
  </si>
  <si>
    <t>Vrijednost OSTVARENE potpore za eksperimentalni razvoj (HRK) UKUPNO</t>
  </si>
  <si>
    <t>Vrijednost OSTVARENE potpore za studije izvedivosti (HRK) UKUPNO</t>
  </si>
  <si>
    <t>Vrijednost PLANIRANE ODOBRENE potpore za temeljno istraživanje (HRK) UKUPNO</t>
  </si>
  <si>
    <t>Vrijednost PLANIRANE ODOBRENE potpore za industrijsko istraživanje (HRK)</t>
  </si>
  <si>
    <t>Vrijednost PLANIRANE ODOBRENE potpore za eksperimentalni razvoj (HRK)</t>
  </si>
  <si>
    <t>Vrijednost PLANIRANE ODOBRENE potpore za studije izvedivosti (HRK)</t>
  </si>
  <si>
    <r>
      <t xml:space="preserve">POTPORE UKUPNO I PO KATEGORIJAMA ISTRAŽIVANJA </t>
    </r>
    <r>
      <rPr>
        <b/>
        <sz val="12"/>
        <color rgb="FFFF0000"/>
        <rFont val="Calibri"/>
        <family val="2"/>
        <scheme val="minor"/>
      </rPr>
      <t>(NE UPISIVATI; FORMULE)</t>
    </r>
  </si>
  <si>
    <r>
      <t xml:space="preserve">Planirana i ostvarena potpora 2019 </t>
    </r>
    <r>
      <rPr>
        <b/>
        <sz val="10"/>
        <rFont val="Arial"/>
        <family val="2"/>
      </rPr>
      <t>(UPISIVATI)</t>
    </r>
  </si>
  <si>
    <t>Planirana i ostvarena potpora 2020 (UPISIVATI)</t>
  </si>
  <si>
    <t>Planirana i ostvarena potpora 2021 (UPISIVATI)</t>
  </si>
  <si>
    <t>Planirana i ostvarena potpora 2022 (UPISIVATI)</t>
  </si>
  <si>
    <t>Planirana i ostvarena potpora 2023 (UPISIVATI)</t>
  </si>
  <si>
    <t>Planirana i ostvarena potpora 2024 (UPISIVATI)</t>
  </si>
  <si>
    <t xml:space="preserve">do 200.000 eura (7,531968 srednji tečaj HNB na 13.5.2021) </t>
  </si>
  <si>
    <t>MOŽE DOBITI POTPORU ZBOG OGRANIČENJA</t>
  </si>
  <si>
    <t xml:space="preserve">do 50.000 eura (7,531968 srednji tečaj HNB na 13.5.2021) </t>
  </si>
  <si>
    <t>644-01/21-01/18</t>
  </si>
  <si>
    <t>20.5.2021.</t>
  </si>
  <si>
    <t>Upravljanje podacima pretplatnika u mobilnoj mreži nove 5G generacije - CCDM 3G/4G/5G baza podataka</t>
  </si>
  <si>
    <t>24.5.2021.</t>
  </si>
  <si>
    <t>23.12.2022.</t>
  </si>
  <si>
    <t>Vinko Čipčić</t>
  </si>
  <si>
    <t>vinko.cipcic@ericsson.com</t>
  </si>
  <si>
    <t>091/365-5925</t>
  </si>
  <si>
    <t>25.5.2021* (odbijeno)</t>
  </si>
  <si>
    <t>644-01/21-01/01 A/A</t>
  </si>
  <si>
    <t xml:space="preserve">do 200.000 eura (7,505937 srednji tečaj HNB na 27.5.2021) </t>
  </si>
  <si>
    <r>
      <t>Vrijednost planirane</t>
    </r>
    <r>
      <rPr>
        <sz val="8"/>
        <rFont val="Arial"/>
        <family val="2"/>
        <charset val="238"/>
      </rPr>
      <t xml:space="preserve"> odobrene potpore za industrijsko istraživanje (HRK)</t>
    </r>
  </si>
  <si>
    <t>644-01/21-01/15  A/A</t>
  </si>
  <si>
    <t>644-01/21-01/16 A/A</t>
  </si>
  <si>
    <t>644-01/21-01/19</t>
  </si>
  <si>
    <t>644-01/21-01/20</t>
  </si>
  <si>
    <t>11.6.2021.</t>
  </si>
  <si>
    <t xml:space="preserve">Proizvodnja strojeva za poljoprivredu I šumarstvo </t>
  </si>
  <si>
    <t>10.6.2021.</t>
  </si>
  <si>
    <t>31.01.2022.</t>
  </si>
  <si>
    <t>Kolodvorska 120 b</t>
  </si>
  <si>
    <t>Kalinovac</t>
  </si>
  <si>
    <t>Ivica Ivanić</t>
  </si>
  <si>
    <t>091/188 3145</t>
  </si>
  <si>
    <t>iivanic@rasco-holder.hr</t>
  </si>
  <si>
    <t>2.3. Strojarstvo</t>
  </si>
  <si>
    <t>28.30</t>
  </si>
  <si>
    <t>C prerađivačka industrija</t>
  </si>
  <si>
    <t>15.6.2021.</t>
  </si>
  <si>
    <t>Neuropsihološka procjena djece predškolske i školske dobi</t>
  </si>
  <si>
    <t>15.8.2023.</t>
  </si>
  <si>
    <t>099/6313 044</t>
  </si>
  <si>
    <t>zagreb@nakladaslap.com</t>
  </si>
  <si>
    <t>13.7.2021.</t>
  </si>
  <si>
    <t>Razvoj i unapređenje centralnih čvorova četvrte i pete generacije pokretnih mreža u 2021. godini</t>
  </si>
  <si>
    <t>poslali unaprijeđenu prijavu ali je početak projekta od stare prijave koja je odbijena</t>
  </si>
  <si>
    <t xml:space="preserve">do 200.000 eura (7,487323 srednji tečaj HNB na 14.7.2021) </t>
  </si>
  <si>
    <t>644-01/21-01/03 A/A</t>
  </si>
  <si>
    <t>Razvoj sustava za transformaciju desktop aplikacija u cloud okruženje bazirano na najmodernijim web tehnologijama–RISNET</t>
  </si>
  <si>
    <t>644-01/21-01/22</t>
  </si>
  <si>
    <t>NOTUS IT d.o.o. za informatičku djelatnost</t>
  </si>
  <si>
    <t>Razvoj i integracija novih modula inovativnog poslovnog sustava nCore Business Suite</t>
  </si>
  <si>
    <t>30.04.2023.</t>
  </si>
  <si>
    <t>Deanovečka 2</t>
  </si>
  <si>
    <t>Vanja Vuković</t>
  </si>
  <si>
    <t>091/355-5591</t>
  </si>
  <si>
    <t>vanja.vukovic@notus.hr</t>
  </si>
  <si>
    <t xml:space="preserve">62.01-Računalno programiranje </t>
  </si>
  <si>
    <t>DOK-ING, društvo s ograničenom odgovornošću za inženjering i unutarnju i vanjsku trgovinu</t>
  </si>
  <si>
    <t>Razvoj inovativne tehnologije brzog prihvata za MV-4 strojeve</t>
  </si>
  <si>
    <t>2.9.2021.</t>
  </si>
  <si>
    <t>Slavonska avenija 22 G</t>
  </si>
  <si>
    <t>Siniša Petričanec</t>
  </si>
  <si>
    <t>091 4825 728</t>
  </si>
  <si>
    <t>sinisa.petricanec@dok-ing.hr</t>
  </si>
  <si>
    <t>28.99 Proizvodnja ostalih strojeva za posebne namjene</t>
  </si>
  <si>
    <t>28.99</t>
  </si>
  <si>
    <t>Kabina MUVO</t>
  </si>
  <si>
    <t>14.7.2021* (odbijeno)</t>
  </si>
  <si>
    <t>Vrijednost  realiziranih troškova 2023</t>
  </si>
  <si>
    <t>treba dostaviti</t>
  </si>
  <si>
    <t>644-01/21-01/24</t>
  </si>
  <si>
    <t>29.10.2021.</t>
  </si>
  <si>
    <t>RealTime – integrirano rješenje za obradu podataka u stvarnom vremenu</t>
  </si>
  <si>
    <t>1.11.2021.</t>
  </si>
  <si>
    <t>Našička ulica 18</t>
  </si>
  <si>
    <t>Albert Ćosić</t>
  </si>
  <si>
    <t>098 9831 1114</t>
  </si>
  <si>
    <t>albert.cosic@datashift.hr</t>
  </si>
  <si>
    <t xml:space="preserve">61 Telekomunikacije; 62 Računalno programiranje; 63 Informacijske uslužne djelatnosti </t>
  </si>
  <si>
    <t>DATASHIFT d.o.o.</t>
  </si>
  <si>
    <t>15.6.2021* (odbijeno)</t>
  </si>
  <si>
    <t>2.4.2020.</t>
  </si>
  <si>
    <t>prehrana</t>
  </si>
  <si>
    <t>18.10.2021.</t>
  </si>
  <si>
    <t>644-01/20-01/10 A/A</t>
  </si>
  <si>
    <t>644-01/20-01/08 A/A</t>
  </si>
  <si>
    <t>644-01/20-01/06 A/A</t>
  </si>
  <si>
    <t>644-01/20-01/09 A/A</t>
  </si>
  <si>
    <t>644-01/20-01/03 A/A</t>
  </si>
  <si>
    <t>644-01/20-01/04 A/A</t>
  </si>
  <si>
    <t>644-01/20-01/05 A/A</t>
  </si>
  <si>
    <t>644-01/19-01/13 A/A</t>
  </si>
  <si>
    <t>644-01/19-01/19 A/A</t>
  </si>
  <si>
    <t>644-01/21-01/25</t>
  </si>
  <si>
    <t>6.12.2021.</t>
  </si>
  <si>
    <t>Unaprjeđenje sustava za zbrinjavanje otpada s proizvodnjom vodika</t>
  </si>
  <si>
    <t>7.12.2021.</t>
  </si>
  <si>
    <t>Danica Maljković</t>
  </si>
  <si>
    <t>091 4825 716</t>
  </si>
  <si>
    <t>Danica.maljkovic@dok-ing.hr</t>
  </si>
  <si>
    <t>projekt završen</t>
  </si>
  <si>
    <t>644-01/19-01/17 A/A</t>
  </si>
  <si>
    <t>dostavili</t>
  </si>
  <si>
    <t>Rasco Muvo d.o.o.                                                 (ex Rasco Holder d.o.o.)</t>
  </si>
  <si>
    <t>12.11.2021.</t>
  </si>
  <si>
    <t>644-01/20-01/15  A/A</t>
  </si>
  <si>
    <t>Razvoj upravljačke jedinice posipača</t>
  </si>
  <si>
    <t>644-01/21-01/26</t>
  </si>
  <si>
    <t>16.12.2021.</t>
  </si>
  <si>
    <t xml:space="preserve">RASCO d.o.o.                                                 </t>
  </si>
  <si>
    <t>15.12.2021.</t>
  </si>
  <si>
    <t xml:space="preserve">Zdravko Volenik </t>
  </si>
  <si>
    <t>+385 48 883 112</t>
  </si>
  <si>
    <t>zvolenik@rasco.hr</t>
  </si>
  <si>
    <t>2.2 Elektrotehnika, elektroničko inženjerstvo, informacijski inženjering</t>
  </si>
  <si>
    <t>X</t>
  </si>
  <si>
    <t>28.30  Proizvodnja strojeva za poljoprivredu i šumarstvo</t>
  </si>
  <si>
    <t>644-01/21-01/21 A/A</t>
  </si>
  <si>
    <t>644-01/21-01/27</t>
  </si>
  <si>
    <t>28.12.2021.</t>
  </si>
  <si>
    <t>Razvoj nove generacije inovativne NRE opreme</t>
  </si>
  <si>
    <t>1.1.2022.</t>
  </si>
  <si>
    <t>30.4.2023.</t>
  </si>
  <si>
    <t>Mario Turjanski</t>
  </si>
  <si>
    <t>091 482 4734</t>
  </si>
  <si>
    <t>mario.turjanski@dok-ing.hr</t>
  </si>
  <si>
    <t>644-01/21-01/28</t>
  </si>
  <si>
    <t>Istraživanje i razvoj naprednog informacijskog sustava za primjenu u domeni masovnog obavještavanja populacije u slučaju kriznih situacija</t>
  </si>
  <si>
    <t>31.12.2024.</t>
  </si>
  <si>
    <t>091 2336 358</t>
  </si>
  <si>
    <t>62.0 Računalno programiranje, savjetovanje i djelatnosti povezane s njima</t>
  </si>
  <si>
    <t>16.3.2020 (Odluka o gubitku statusa 10.1.2022)</t>
  </si>
  <si>
    <t>644-01/19-01/20 A/A</t>
  </si>
  <si>
    <t>29.4.2020 (Odluka o gubitku statusa korisnika 10.1.2022)</t>
  </si>
  <si>
    <t>644-01/19-01/32 A/A</t>
  </si>
  <si>
    <t>644-01/19-01/35 A/A</t>
  </si>
  <si>
    <t>10.6.2020 (Odluka o gubitku statusa korisnika 10.1.2022)</t>
  </si>
  <si>
    <t>30.12.2021* (odbijeno)</t>
  </si>
  <si>
    <t>8.284.439,35 toliko im je odobrena potpora koju nisu korostili</t>
  </si>
  <si>
    <t>10.1.2022. (Odluka o gubitku statusa)</t>
  </si>
  <si>
    <t>30.12.2021.</t>
  </si>
  <si>
    <t>29.12.2021.</t>
  </si>
  <si>
    <t>17.12.2021.</t>
  </si>
  <si>
    <t>10.1.2022. (Odluka o gubitku statusa korisnika )</t>
  </si>
  <si>
    <t>14.12.2021.</t>
  </si>
  <si>
    <t>644-01/22-01/01</t>
  </si>
  <si>
    <t>20.1.2022.</t>
  </si>
  <si>
    <t>Evolucija spajanja 5G mobilnog uređaja preko 2 čvora 5G sustava</t>
  </si>
  <si>
    <t xml:space="preserve">+385 1 365 3575 </t>
  </si>
  <si>
    <t>644-01/20-01/17  A/A</t>
  </si>
  <si>
    <t>644-01/22-01/02</t>
  </si>
  <si>
    <t>Razvoj naslojenih kompozita na bazi ekološki prihvatljivih otapala</t>
  </si>
  <si>
    <t>31.11.2022.</t>
  </si>
  <si>
    <t>099 3134185</t>
  </si>
  <si>
    <t>dostavljena</t>
  </si>
  <si>
    <t>644-01/22-01/03</t>
  </si>
  <si>
    <t>Marin Klarić</t>
  </si>
  <si>
    <t>091 365 5666</t>
  </si>
  <si>
    <t>marin.klaric@ericsson.com</t>
  </si>
  <si>
    <t>644-01/22-01/04</t>
  </si>
  <si>
    <t>Krapinska 46</t>
  </si>
  <si>
    <t>Damir Cavka</t>
  </si>
  <si>
    <t>091/3655641</t>
  </si>
  <si>
    <t>26.31</t>
  </si>
  <si>
    <t>26.32</t>
  </si>
  <si>
    <t>644-01/22-01/05</t>
  </si>
  <si>
    <t>Krapinska 47</t>
  </si>
  <si>
    <t>091/3653080</t>
  </si>
  <si>
    <t>Kresimir.kluk@ericsson.com</t>
  </si>
  <si>
    <t>644-01/22-01/06</t>
  </si>
  <si>
    <t>16.2.2022.</t>
  </si>
  <si>
    <t>Razvoj slikovnih zadataka i materijala za ispitivanje rane pismenosti djece i njihove spremnosti za školu</t>
  </si>
  <si>
    <t>17.2.2022.</t>
  </si>
  <si>
    <t>099/6281-774</t>
  </si>
  <si>
    <t>1.7.2020; gubitak statusa 23.2.2022.</t>
  </si>
  <si>
    <t>644-01/20-01/11 A/A</t>
  </si>
  <si>
    <t>644-01/19-01/12 A/A</t>
  </si>
  <si>
    <t>2.12.2019 (Odluka o gubitku statusa korisnika 23.2.2022</t>
  </si>
  <si>
    <t>644-01/20-01/20 A/A</t>
  </si>
  <si>
    <t>644-01/20-01/21 A/A</t>
  </si>
  <si>
    <t>9.11.2020 (Odluka o gubitku statusa korisnika 10.3.2022)</t>
  </si>
  <si>
    <t>2.11.2020 (Odluka o gubitku statusa korisnika 8.3.2022)</t>
  </si>
  <si>
    <t>13.5.2021 (Odluka o gubitku statusa korisnika 10.3.2022</t>
  </si>
  <si>
    <t>644-01/21-01/11 A/A</t>
  </si>
  <si>
    <t>644-01/21-01/23 A/A</t>
  </si>
  <si>
    <t xml:space="preserve">do 200.000 eura (7,547819 srednji tečaj HNB na 14.4.2022) </t>
  </si>
  <si>
    <t>ISW_RABB Razvoj nove generacije opreme za mobilne mreže četvrte i pete generacije</t>
  </si>
  <si>
    <t>eCPRI SS 2022 Evolucija eCPRI standardiziranog sučelja (Ericsson Common Public Radio Interface) između 4G i 5G baznih stanica</t>
  </si>
  <si>
    <t>VoNR Unapređenje potpore glasovnoj komunikaciju u 5G sustavima</t>
  </si>
  <si>
    <t>644-01/22-01/07</t>
  </si>
  <si>
    <t>21.4.2022.</t>
  </si>
  <si>
    <t>Xylon d.o.o.</t>
  </si>
  <si>
    <t>Razvoj uređaja za snimanje i reprodukciju podataka iz testnih vozila za razvoj i validaciju elektroničkih sustava autonomnih vozila najvišeg L5 stupnja automatizacije</t>
  </si>
  <si>
    <t>1.5.2022.</t>
  </si>
  <si>
    <t>Fallerovo šetalište 22</t>
  </si>
  <si>
    <t>Jura Ivanović</t>
  </si>
  <si>
    <t>01 3667 840</t>
  </si>
  <si>
    <t>jura.ivanovic@logicbricks.com</t>
  </si>
  <si>
    <t>72.19</t>
  </si>
  <si>
    <t>Ostalo istraživanja i eksperimentalni razvoj u prirodnim, tehničkim i tehnološkim znanostima</t>
  </si>
  <si>
    <t>644-01/22-01/08</t>
  </si>
  <si>
    <t>26.4.2022.</t>
  </si>
  <si>
    <t>Istraživanje i optimizacija postupka toplinske obrade obzirom na specifičnosti obrade vijčane robe</t>
  </si>
  <si>
    <t>29.4.2022.</t>
  </si>
  <si>
    <t>29.4.2025.</t>
  </si>
  <si>
    <t>Ermin Jašarević</t>
  </si>
  <si>
    <t>099/ 5896 356</t>
  </si>
  <si>
    <t>div.ir@divgroup.eu</t>
  </si>
  <si>
    <t>2.5. Inženjering materijala</t>
  </si>
  <si>
    <t>25.94 Proizvodnja zakovica I vijčane robe</t>
  </si>
  <si>
    <t>Proizvodnja zakovica I vijčane robe</t>
  </si>
  <si>
    <t xml:space="preserve">do 200.000 eura (7,529536 srednji tečaj HNB na 11.5.2022) </t>
  </si>
  <si>
    <t>31.10.2022.</t>
  </si>
  <si>
    <t>izdano odobrenje za korištenje potpore za 2021</t>
  </si>
  <si>
    <t>porezna prijava dostavljena za 2021</t>
  </si>
  <si>
    <t>644-01/19-01/04 A/A</t>
  </si>
  <si>
    <t>644-01/21-01/14 A/A</t>
  </si>
  <si>
    <t>644-01/19-01/01 A/A</t>
  </si>
  <si>
    <t>644-01/19-01/06 A/A</t>
  </si>
  <si>
    <t>10.3.2022* (odbijeno)</t>
  </si>
  <si>
    <t>644-01/22-01/09</t>
  </si>
  <si>
    <t>30.6.2022.</t>
  </si>
  <si>
    <t>FI.-MA. d.o.o.</t>
  </si>
  <si>
    <t>Razvoj inovativnih modela masivnih ulaznih vrata od hrastovine</t>
  </si>
  <si>
    <t xml:space="preserve">01.07.2022. </t>
  </si>
  <si>
    <t xml:space="preserve">30.09.2023. </t>
  </si>
  <si>
    <t>Ulica kralja Petra Svačića 15</t>
  </si>
  <si>
    <t>Nova Gradiška</t>
  </si>
  <si>
    <t>Mirta Brkan</t>
  </si>
  <si>
    <t>099/5376 560</t>
  </si>
  <si>
    <t>mirta.brkan@fi-ma.hr</t>
  </si>
  <si>
    <t>16.23. Proizvodnja ostale građevne stolarije i elemenata</t>
  </si>
  <si>
    <t>16.10</t>
  </si>
  <si>
    <t>644-01/22-01/10</t>
  </si>
  <si>
    <t>Profil Klett d.o.o.</t>
  </si>
  <si>
    <t>Razvoj inovativne digitalne platforme PYP za razrednu nastavu (Primary Years Programe)</t>
  </si>
  <si>
    <t xml:space="preserve">31.10.2024. </t>
  </si>
  <si>
    <t>Petra Hektorovića 2</t>
  </si>
  <si>
    <t>Zlatka Buntak Džolić</t>
  </si>
  <si>
    <t>091/4880 050</t>
  </si>
  <si>
    <t>zlatka.buntak.dzolic@profil-klett.hr</t>
  </si>
  <si>
    <t>5. Social sciences</t>
  </si>
  <si>
    <t>5.3 Education</t>
  </si>
  <si>
    <t>58.11 Izdavanje knjiga.</t>
  </si>
  <si>
    <t>58.11</t>
  </si>
  <si>
    <t>Izdavanje knjiga</t>
  </si>
  <si>
    <t>644-01/20-01/07 A/A</t>
  </si>
  <si>
    <t>644-01/21-01/04 A/A</t>
  </si>
  <si>
    <t>644-01/21-01/05 A/A</t>
  </si>
  <si>
    <t>projekt završen, odustali od projekta, u zakonu nema te mogućnosti, dostavili su godišnje izvješće</t>
  </si>
  <si>
    <t>644-01/21-01/17 A/A</t>
  </si>
  <si>
    <t>644-01/20-01/01 A/A</t>
  </si>
  <si>
    <t xml:space="preserve">do 200.000 eura (7,512087        srednji tečaj HNB na 12.9.2022) </t>
  </si>
  <si>
    <t>644-01/19-01/16 A/A</t>
  </si>
  <si>
    <t>644-01/21-01/12 A/A</t>
  </si>
  <si>
    <t>644-01/21-01/10 A/A</t>
  </si>
  <si>
    <t>644-01/21-01/13 A/A</t>
  </si>
  <si>
    <t>Damira Tomljanovića Gavrana 15</t>
  </si>
  <si>
    <t>Radarsko mjerenje debljine snijega i ekvivalenta volumena vode</t>
  </si>
  <si>
    <t>Skalabilna integracija heterogenih tijekova podataka</t>
  </si>
  <si>
    <t>07989965722</t>
  </si>
  <si>
    <t>CHIRON Croatia d.o.o.                     (ex. HSTEC d.d., Visokobrzinska tehnika)</t>
  </si>
  <si>
    <t>02956250698</t>
  </si>
  <si>
    <t>Razvoj maskirno-zaštitnog, IR nevidljivog i bio-održivog balističkog kompozita</t>
  </si>
  <si>
    <t>Inovativna i održiva rješenja za gotove tradicionalne mediteranske proizvode i neknvencionalnu zdravu hranu</t>
  </si>
  <si>
    <t>Zoranićeva 71</t>
  </si>
  <si>
    <t>Solin</t>
  </si>
  <si>
    <t>Kontakt d.o.o.</t>
  </si>
  <si>
    <t>Mjerenje dimenzija metalnih predmeta u mikronskom području upotrebom kamere i obradom slike</t>
  </si>
  <si>
    <t>Mjerenje volumena cilindričnih kalupa za proizvodnju staklenih boca primjenom 3D skenera</t>
  </si>
  <si>
    <t>Altacon d.o.o</t>
  </si>
  <si>
    <t>Vukovarska 10/A</t>
  </si>
  <si>
    <t xml:space="preserve">Istraživanje i razvoj algoritama za izračun klimatskih rizika na geolokaciji-ALTACON d.d.o. </t>
  </si>
  <si>
    <t>Pliva Hrvatska d.o.o.</t>
  </si>
  <si>
    <t>Razvoj inovativnog procesa proizvodnje onkoloških lijekova uvođenjem principa zelene kemije i kontinuirane protočne kemije</t>
  </si>
  <si>
    <t>Prilaz baruna Filipovića 25</t>
  </si>
  <si>
    <t>Kreiranje dodane vrijednosti aktivnih farmaceutskih supstancija primjenom računalnih modela za predikciju</t>
  </si>
  <si>
    <t>Prilaz baruna Filipovića 26</t>
  </si>
  <si>
    <t>Razvoj inovativne tehnologije brzog prihvata, efikasnijeg upravljanja, pouzdanosti i održavanja za MV-4 strojeve</t>
  </si>
  <si>
    <t>Razvoj i unaprjeđenje inovativne tehnologije kombiniranog Falil/Tiller alata za MV-10 strojeve</t>
  </si>
  <si>
    <t>Sinitech Industries d.o.o.</t>
  </si>
  <si>
    <t>Razvoj multifunkcionalnog mobilnog kompaktnog stroja za usitnjavanje</t>
  </si>
  <si>
    <t>Ulica braće Kavurić 12</t>
  </si>
  <si>
    <t>Sisak</t>
  </si>
  <si>
    <t>Virtualno okruženje za razvoj i korelaciju modela vozila na električni pogon - SIMU</t>
  </si>
  <si>
    <t xml:space="preserve">Rasco Muvo d.o.o.                                                </t>
  </si>
  <si>
    <t>Planirana vrijednost istraživačko-razvojnog projekta</t>
  </si>
  <si>
    <t>Vrijednost planirane odobrene potpore</t>
  </si>
  <si>
    <r>
      <t>Razvoj metoda za automatizirano ispitivanje dijelova i sklopova pogonskih sustava električnih hiper automobila  -</t>
    </r>
    <r>
      <rPr>
        <i/>
        <sz val="11"/>
        <color theme="1"/>
        <rFont val="Calibri"/>
        <family val="2"/>
        <scheme val="minor"/>
      </rPr>
      <t xml:space="preserve"> PWTest</t>
    </r>
  </si>
  <si>
    <t>Adresa - Pošta</t>
  </si>
  <si>
    <t>Adresa - Grad/Općina</t>
  </si>
  <si>
    <t>Adresa - Ulica i broj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</si>
</sst>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n&quot;_-;\-* #,##0.00\ &quot;kn&quot;_-;_-* &quot;-&quot;??\ &quot;kn&quot;_-;_-@_-"/>
    <numFmt numFmtId="164" formatCode="#,##0.0"/>
    <numFmt numFmtId="165" formatCode="#,##0.00\ &quot;kn&quot;"/>
    <numFmt numFmtId="166" formatCode="00000"/>
    <numFmt numFmtId="167" formatCode="_-* #,##0.00\ [$€-1]_-;\-* #,##0.00\ [$€-1]_-;_-* &quot;-&quot;??\ [$€-1]_-;_-@_-"/>
    <numFmt numFmtId="168" formatCode="#,##0.00\ [$€-1]"/>
    <numFmt numFmtId="169" formatCode="#,##0.00\ [$€-42D]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b/>
      <sz val="9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0" fontId="25" fillId="20" borderId="9" applyNumberFormat="0" applyAlignment="0" applyProtection="0"/>
  </cellStyleXfs>
  <cellXfs count="235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/>
    <xf numFmtId="49" fontId="4" fillId="0" borderId="1" xfId="0" applyNumberFormat="1" applyFont="1" applyBorder="1" applyAlignment="1">
      <alignment vertical="center"/>
    </xf>
    <xf numFmtId="0" fontId="2" fillId="3" borderId="2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0" fillId="0" borderId="0" xfId="0" applyNumberFormat="1"/>
    <xf numFmtId="164" fontId="2" fillId="3" borderId="2" xfId="0" applyNumberFormat="1" applyFont="1" applyFill="1" applyBorder="1"/>
    <xf numFmtId="164" fontId="5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1" applyAlignment="1">
      <alignment vertical="center" wrapText="1"/>
    </xf>
    <xf numFmtId="0" fontId="7" fillId="0" borderId="0" xfId="1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7" fillId="0" borderId="0" xfId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16" fontId="0" fillId="0" borderId="0" xfId="0" applyNumberFormat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1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4" fontId="0" fillId="0" borderId="0" xfId="0" applyNumberForma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0" fontId="7" fillId="0" borderId="0" xfId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0" xfId="1" applyFont="1" applyAlignment="1">
      <alignment wrapText="1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wrapText="1"/>
    </xf>
    <xf numFmtId="165" fontId="0" fillId="3" borderId="0" xfId="0" applyNumberFormat="1" applyFill="1" applyAlignment="1">
      <alignment horizontal="right" vertical="center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 vertical="center" wrapText="1"/>
    </xf>
    <xf numFmtId="165" fontId="1" fillId="0" borderId="0" xfId="0" applyNumberFormat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9" borderId="0" xfId="0" applyFill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0" fillId="0" borderId="3" xfId="0" applyBorder="1"/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vertical="center"/>
    </xf>
    <xf numFmtId="14" fontId="1" fillId="0" borderId="0" xfId="0" applyNumberFormat="1" applyFont="1" applyAlignment="1">
      <alignment horizontal="center" vertical="center" wrapText="1"/>
    </xf>
    <xf numFmtId="0" fontId="7" fillId="0" borderId="5" xfId="1" applyBorder="1" applyAlignment="1">
      <alignment vertical="center" wrapText="1"/>
    </xf>
    <xf numFmtId="0" fontId="7" fillId="0" borderId="0" xfId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9" fontId="0" fillId="0" borderId="0" xfId="2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20" fillId="0" borderId="0" xfId="0" applyFont="1" applyAlignment="1">
      <alignment wrapText="1"/>
    </xf>
    <xf numFmtId="0" fontId="7" fillId="0" borderId="0" xfId="1" applyAlignment="1">
      <alignment horizontal="left" vertical="center"/>
    </xf>
    <xf numFmtId="0" fontId="1" fillId="10" borderId="0" xfId="0" applyFont="1" applyFill="1" applyAlignment="1">
      <alignment horizontal="center" vertical="center" wrapText="1"/>
    </xf>
    <xf numFmtId="16" fontId="13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horizontal="left" vertical="distributed"/>
    </xf>
    <xf numFmtId="0" fontId="13" fillId="0" borderId="0" xfId="0" applyFont="1" applyAlignment="1">
      <alignment vertical="top" wrapText="1"/>
    </xf>
    <xf numFmtId="165" fontId="0" fillId="0" borderId="0" xfId="0" applyNumberFormat="1" applyAlignment="1">
      <alignment horizontal="center" vertical="center"/>
    </xf>
    <xf numFmtId="14" fontId="17" fillId="0" borderId="0" xfId="0" applyNumberFormat="1" applyFont="1" applyAlignment="1">
      <alignment horizontal="center" vertical="center" wrapText="1"/>
    </xf>
    <xf numFmtId="0" fontId="1" fillId="11" borderId="0" xfId="0" applyFont="1" applyFill="1" applyAlignment="1">
      <alignment vertical="center"/>
    </xf>
    <xf numFmtId="0" fontId="1" fillId="11" borderId="0" xfId="0" applyFont="1" applyFill="1" applyAlignment="1">
      <alignment horizontal="center" vertical="center"/>
    </xf>
    <xf numFmtId="0" fontId="1" fillId="11" borderId="0" xfId="0" applyFont="1" applyFill="1" applyAlignment="1">
      <alignment vertical="center" wrapText="1"/>
    </xf>
    <xf numFmtId="49" fontId="7" fillId="0" borderId="0" xfId="1" applyNumberFormat="1" applyAlignment="1">
      <alignment horizontal="justify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3" fillId="16" borderId="1" xfId="0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0" fillId="19" borderId="0" xfId="0" applyFill="1" applyAlignment="1">
      <alignment horizontal="center" vertical="center" wrapText="1"/>
    </xf>
    <xf numFmtId="0" fontId="1" fillId="19" borderId="0" xfId="0" applyFont="1" applyFill="1" applyAlignment="1">
      <alignment horizontal="center" vertical="center" wrapText="1"/>
    </xf>
    <xf numFmtId="3" fontId="23" fillId="21" borderId="1" xfId="0" applyNumberFormat="1" applyFont="1" applyFill="1" applyBorder="1" applyAlignment="1">
      <alignment horizontal="center" vertical="center" wrapText="1"/>
    </xf>
    <xf numFmtId="3" fontId="23" fillId="23" borderId="1" xfId="0" applyNumberFormat="1" applyFont="1" applyFill="1" applyBorder="1" applyAlignment="1">
      <alignment horizontal="center" vertical="center" wrapText="1"/>
    </xf>
    <xf numFmtId="165" fontId="23" fillId="24" borderId="1" xfId="0" applyNumberFormat="1" applyFont="1" applyFill="1" applyBorder="1" applyAlignment="1">
      <alignment horizontal="center" vertical="center" wrapText="1"/>
    </xf>
    <xf numFmtId="3" fontId="23" fillId="25" borderId="1" xfId="0" applyNumberFormat="1" applyFont="1" applyFill="1" applyBorder="1" applyAlignment="1">
      <alignment horizontal="center" vertical="center" wrapText="1"/>
    </xf>
    <xf numFmtId="3" fontId="23" fillId="12" borderId="1" xfId="0" applyNumberFormat="1" applyFont="1" applyFill="1" applyBorder="1" applyAlignment="1">
      <alignment horizontal="center" vertical="center" wrapText="1"/>
    </xf>
    <xf numFmtId="3" fontId="23" fillId="16" borderId="1" xfId="0" applyNumberFormat="1" applyFont="1" applyFill="1" applyBorder="1" applyAlignment="1">
      <alignment horizontal="center" vertical="center" wrapText="1"/>
    </xf>
    <xf numFmtId="3" fontId="23" fillId="5" borderId="1" xfId="0" applyNumberFormat="1" applyFont="1" applyFill="1" applyBorder="1" applyAlignment="1">
      <alignment horizontal="center" vertical="center" wrapText="1"/>
    </xf>
    <xf numFmtId="3" fontId="23" fillId="15" borderId="1" xfId="0" applyNumberFormat="1" applyFont="1" applyFill="1" applyBorder="1" applyAlignment="1">
      <alignment horizontal="center" vertical="center" wrapText="1"/>
    </xf>
    <xf numFmtId="165" fontId="23" fillId="26" borderId="1" xfId="0" applyNumberFormat="1" applyFont="1" applyFill="1" applyBorder="1" applyAlignment="1">
      <alignment horizontal="center" vertical="center" wrapText="1"/>
    </xf>
    <xf numFmtId="165" fontId="23" fillId="28" borderId="1" xfId="0" applyNumberFormat="1" applyFont="1" applyFill="1" applyBorder="1" applyAlignment="1">
      <alignment horizontal="center" vertical="center" wrapText="1"/>
    </xf>
    <xf numFmtId="3" fontId="23" fillId="11" borderId="1" xfId="0" applyNumberFormat="1" applyFont="1" applyFill="1" applyBorder="1" applyAlignment="1">
      <alignment horizontal="center" vertical="center" wrapText="1"/>
    </xf>
    <xf numFmtId="3" fontId="23" fillId="13" borderId="1" xfId="0" applyNumberFormat="1" applyFont="1" applyFill="1" applyBorder="1" applyAlignment="1">
      <alignment horizontal="center" vertical="center" wrapText="1"/>
    </xf>
    <xf numFmtId="165" fontId="23" fillId="8" borderId="1" xfId="0" applyNumberFormat="1" applyFont="1" applyFill="1" applyBorder="1" applyAlignment="1">
      <alignment horizontal="center" vertical="center" wrapText="1"/>
    </xf>
    <xf numFmtId="165" fontId="23" fillId="7" borderId="1" xfId="0" applyNumberFormat="1" applyFont="1" applyFill="1" applyBorder="1" applyAlignment="1">
      <alignment horizontal="center" vertical="center" wrapText="1"/>
    </xf>
    <xf numFmtId="3" fontId="23" fillId="22" borderId="1" xfId="0" applyNumberFormat="1" applyFont="1" applyFill="1" applyBorder="1" applyAlignment="1">
      <alignment horizontal="center" vertical="center" wrapText="1"/>
    </xf>
    <xf numFmtId="3" fontId="23" fillId="27" borderId="1" xfId="0" applyNumberFormat="1" applyFont="1" applyFill="1" applyBorder="1" applyAlignment="1">
      <alignment horizontal="center" vertical="center" wrapText="1"/>
    </xf>
    <xf numFmtId="3" fontId="23" fillId="10" borderId="1" xfId="0" applyNumberFormat="1" applyFont="1" applyFill="1" applyBorder="1" applyAlignment="1">
      <alignment horizontal="center" vertical="center" wrapText="1"/>
    </xf>
    <xf numFmtId="3" fontId="23" fillId="14" borderId="1" xfId="0" applyNumberFormat="1" applyFont="1" applyFill="1" applyBorder="1" applyAlignment="1">
      <alignment horizontal="center" vertical="center" wrapText="1"/>
    </xf>
    <xf numFmtId="0" fontId="28" fillId="29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65" fontId="27" fillId="10" borderId="0" xfId="0" applyNumberFormat="1" applyFont="1" applyFill="1" applyAlignment="1">
      <alignment vertical="center"/>
    </xf>
    <xf numFmtId="165" fontId="29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30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5" fontId="0" fillId="0" borderId="0" xfId="0" applyNumberForma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/>
    </xf>
    <xf numFmtId="165" fontId="1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top" wrapText="1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6" fontId="1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8" fontId="12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vertical="center"/>
    </xf>
    <xf numFmtId="169" fontId="12" fillId="0" borderId="1" xfId="0" applyNumberFormat="1" applyFont="1" applyBorder="1" applyAlignment="1">
      <alignment horizontal="right" vertical="center"/>
    </xf>
    <xf numFmtId="167" fontId="0" fillId="0" borderId="1" xfId="0" applyNumberFormat="1" applyBorder="1" applyAlignment="1">
      <alignment vertical="center"/>
    </xf>
    <xf numFmtId="0" fontId="3" fillId="17" borderId="11" xfId="0" applyFont="1" applyFill="1" applyBorder="1" applyAlignment="1">
      <alignment horizontal="center" vertical="center" wrapText="1"/>
    </xf>
    <xf numFmtId="0" fontId="3" fillId="17" borderId="0" xfId="0" applyFont="1" applyFill="1" applyAlignment="1">
      <alignment horizontal="center" vertical="center" wrapText="1"/>
    </xf>
    <xf numFmtId="0" fontId="23" fillId="18" borderId="3" xfId="0" applyFont="1" applyFill="1" applyBorder="1" applyAlignment="1">
      <alignment horizontal="center" vertical="center" wrapText="1"/>
    </xf>
    <xf numFmtId="0" fontId="23" fillId="18" borderId="10" xfId="0" applyFont="1" applyFill="1" applyBorder="1" applyAlignment="1">
      <alignment horizontal="center" vertical="center" wrapText="1"/>
    </xf>
    <xf numFmtId="0" fontId="26" fillId="16" borderId="4" xfId="0" applyFont="1" applyFill="1" applyBorder="1" applyAlignment="1">
      <alignment horizontal="center"/>
    </xf>
    <xf numFmtId="0" fontId="26" fillId="14" borderId="4" xfId="0" applyFont="1" applyFill="1" applyBorder="1" applyAlignment="1">
      <alignment horizontal="center"/>
    </xf>
    <xf numFmtId="0" fontId="24" fillId="17" borderId="6" xfId="0" applyFont="1" applyFill="1" applyBorder="1" applyAlignment="1">
      <alignment horizontal="center" wrapText="1"/>
    </xf>
    <xf numFmtId="0" fontId="24" fillId="17" borderId="7" xfId="0" applyFont="1" applyFill="1" applyBorder="1" applyAlignment="1">
      <alignment horizontal="center" wrapText="1"/>
    </xf>
    <xf numFmtId="0" fontId="24" fillId="17" borderId="8" xfId="0" applyFont="1" applyFill="1" applyBorder="1" applyAlignment="1">
      <alignment horizontal="center" wrapText="1"/>
    </xf>
    <xf numFmtId="0" fontId="24" fillId="30" borderId="6" xfId="0" applyFont="1" applyFill="1" applyBorder="1" applyAlignment="1">
      <alignment horizontal="center" wrapText="1"/>
    </xf>
    <xf numFmtId="0" fontId="24" fillId="30" borderId="7" xfId="0" applyFont="1" applyFill="1" applyBorder="1" applyAlignment="1">
      <alignment horizontal="center" wrapText="1"/>
    </xf>
    <xf numFmtId="0" fontId="24" fillId="30" borderId="8" xfId="0" applyFont="1" applyFill="1" applyBorder="1" applyAlignment="1">
      <alignment horizontal="center" wrapText="1"/>
    </xf>
    <xf numFmtId="0" fontId="26" fillId="15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5" fontId="25" fillId="20" borderId="9" xfId="3" applyNumberFormat="1" applyAlignment="1">
      <alignment horizontal="center"/>
    </xf>
    <xf numFmtId="0" fontId="0" fillId="28" borderId="4" xfId="0" applyFill="1" applyBorder="1" applyAlignment="1">
      <alignment horizontal="center"/>
    </xf>
    <xf numFmtId="0" fontId="26" fillId="21" borderId="4" xfId="0" applyFont="1" applyFill="1" applyBorder="1" applyAlignment="1">
      <alignment horizontal="center"/>
    </xf>
    <xf numFmtId="0" fontId="26" fillId="13" borderId="4" xfId="0" applyFont="1" applyFill="1" applyBorder="1" applyAlignment="1">
      <alignment horizontal="center"/>
    </xf>
  </cellXfs>
  <cellStyles count="4">
    <cellStyle name="Currency" xfId="2" builtinId="4"/>
    <cellStyle name="Hyperlink" xfId="1" builtinId="8"/>
    <cellStyle name="Input" xfId="3" builtinId="20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Zakon%20_poticanje%20RDI\EVIDENCIJA%20ZAKON\Copy%20of%20Evidencija%20ZAK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 Evidencija"/>
      <sheetName val="HRK Evidencija"/>
      <sheetName val="Sheet1"/>
      <sheetName val="Osnovn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mina.filipovic-juric@ericsson.com" TargetMode="External"/><Relationship Id="rId21" Type="http://schemas.openxmlformats.org/officeDocument/2006/relationships/hyperlink" Target="mailto:hrvoje.naglic@ericsson.com" TargetMode="External"/><Relationship Id="rId42" Type="http://schemas.openxmlformats.org/officeDocument/2006/relationships/hyperlink" Target="mailto:jasmina.ranilovic@podravka.hr" TargetMode="External"/><Relationship Id="rId47" Type="http://schemas.openxmlformats.org/officeDocument/2006/relationships/hyperlink" Target="mailto:davorin.cetto@syntio.net" TargetMode="External"/><Relationship Id="rId63" Type="http://schemas.openxmlformats.org/officeDocument/2006/relationships/hyperlink" Target="mailto:zrinka.prusac@ericsson.com" TargetMode="External"/><Relationship Id="rId68" Type="http://schemas.openxmlformats.org/officeDocument/2006/relationships/hyperlink" Target="mailto:katarina.pentek@podravka.hr" TargetMode="External"/><Relationship Id="rId84" Type="http://schemas.openxmlformats.org/officeDocument/2006/relationships/vmlDrawing" Target="../drawings/vmlDrawing1.vml"/><Relationship Id="rId16" Type="http://schemas.openxmlformats.org/officeDocument/2006/relationships/hyperlink" Target="mailto:domagoj.madunic@ag04.com" TargetMode="External"/><Relationship Id="rId11" Type="http://schemas.openxmlformats.org/officeDocument/2006/relationships/hyperlink" Target="mailto:petar.sankovic@ericsson.com" TargetMode="External"/><Relationship Id="rId32" Type="http://schemas.openxmlformats.org/officeDocument/2006/relationships/hyperlink" Target="mailto:boris.sumic@ericsson.com" TargetMode="External"/><Relationship Id="rId37" Type="http://schemas.openxmlformats.org/officeDocument/2006/relationships/hyperlink" Target="mailto:j.jaklin@cateks.hr" TargetMode="External"/><Relationship Id="rId53" Type="http://schemas.openxmlformats.org/officeDocument/2006/relationships/hyperlink" Target="mailto:lenkica.penava@belupo.hr" TargetMode="External"/><Relationship Id="rId58" Type="http://schemas.openxmlformats.org/officeDocument/2006/relationships/hyperlink" Target="mailto:marina.vidovic@ericsson.com" TargetMode="External"/><Relationship Id="rId74" Type="http://schemas.openxmlformats.org/officeDocument/2006/relationships/hyperlink" Target="mailto:vanja.vukovic@notus.hr" TargetMode="External"/><Relationship Id="rId79" Type="http://schemas.openxmlformats.org/officeDocument/2006/relationships/hyperlink" Target="mailto:j.jaklin@cateks.hr" TargetMode="External"/><Relationship Id="rId5" Type="http://schemas.openxmlformats.org/officeDocument/2006/relationships/hyperlink" Target="mailto:ddivjak@inin.hr" TargetMode="External"/><Relationship Id="rId19" Type="http://schemas.openxmlformats.org/officeDocument/2006/relationships/hyperlink" Target="mailto:tomislav.grubesa@geolux.hr" TargetMode="External"/><Relationship Id="rId14" Type="http://schemas.openxmlformats.org/officeDocument/2006/relationships/hyperlink" Target="mailto:vibor@pointjupiter.com" TargetMode="External"/><Relationship Id="rId22" Type="http://schemas.openxmlformats.org/officeDocument/2006/relationships/hyperlink" Target="mailto:tomislav.grubesa@geolux.hr" TargetMode="External"/><Relationship Id="rId27" Type="http://schemas.openxmlformats.org/officeDocument/2006/relationships/hyperlink" Target="mailto:emina.filipovic-juric@ericsson.com" TargetMode="External"/><Relationship Id="rId30" Type="http://schemas.openxmlformats.org/officeDocument/2006/relationships/hyperlink" Target="mailto:josip@lilcodelab.com" TargetMode="External"/><Relationship Id="rId35" Type="http://schemas.openxmlformats.org/officeDocument/2006/relationships/hyperlink" Target="mailto:darko.sokolov@divgroup.eu" TargetMode="External"/><Relationship Id="rId43" Type="http://schemas.openxmlformats.org/officeDocument/2006/relationships/hyperlink" Target="mailto:jasmina.ranilovic@podravka.hr" TargetMode="External"/><Relationship Id="rId48" Type="http://schemas.openxmlformats.org/officeDocument/2006/relationships/hyperlink" Target="mailto:marko.vlahovic@divgroup.eu" TargetMode="External"/><Relationship Id="rId56" Type="http://schemas.openxmlformats.org/officeDocument/2006/relationships/hyperlink" Target="mailto:ivica.pivar@tokic.hr" TargetMode="External"/><Relationship Id="rId64" Type="http://schemas.openxmlformats.org/officeDocument/2006/relationships/hyperlink" Target="mailto:damir.cavka@ericsson.com" TargetMode="External"/><Relationship Id="rId69" Type="http://schemas.openxmlformats.org/officeDocument/2006/relationships/hyperlink" Target="mailto:lenkica.penava@belupo.hr" TargetMode="External"/><Relationship Id="rId77" Type="http://schemas.openxmlformats.org/officeDocument/2006/relationships/hyperlink" Target="mailto:Danica.maljkovic@dok-ing.hr" TargetMode="External"/><Relationship Id="rId8" Type="http://schemas.openxmlformats.org/officeDocument/2006/relationships/hyperlink" Target="mailto:vladislav.perusko@nanobit.com" TargetMode="External"/><Relationship Id="rId51" Type="http://schemas.openxmlformats.org/officeDocument/2006/relationships/hyperlink" Target="mailto:mkralj@ekobit.hr" TargetMode="External"/><Relationship Id="rId72" Type="http://schemas.openxmlformats.org/officeDocument/2006/relationships/hyperlink" Target="mailto:zagreb@nakladaslap.com" TargetMode="External"/><Relationship Id="rId80" Type="http://schemas.openxmlformats.org/officeDocument/2006/relationships/hyperlink" Target="mailto:marin.klaric@ericsson.com" TargetMode="External"/><Relationship Id="rId85" Type="http://schemas.openxmlformats.org/officeDocument/2006/relationships/comments" Target="../comments1.xml"/><Relationship Id="rId3" Type="http://schemas.openxmlformats.org/officeDocument/2006/relationships/hyperlink" Target="mailto:mario@seekandhit.com" TargetMode="External"/><Relationship Id="rId12" Type="http://schemas.openxmlformats.org/officeDocument/2006/relationships/hyperlink" Target="mailto:davor.udier@multicom.hr" TargetMode="External"/><Relationship Id="rId17" Type="http://schemas.openxmlformats.org/officeDocument/2006/relationships/hyperlink" Target="mailto:nevia.vidakovi&#263;.prkut@ericsson.com" TargetMode="External"/><Relationship Id="rId25" Type="http://schemas.openxmlformats.org/officeDocument/2006/relationships/hyperlink" Target="mailto:zuzelac@rao.hr" TargetMode="External"/><Relationship Id="rId33" Type="http://schemas.openxmlformats.org/officeDocument/2006/relationships/hyperlink" Target="mailto:boris.sumic@ericsson.com" TargetMode="External"/><Relationship Id="rId38" Type="http://schemas.openxmlformats.org/officeDocument/2006/relationships/hyperlink" Target="mailto:zoran.acinger@multicom.hr" TargetMode="External"/><Relationship Id="rId46" Type="http://schemas.openxmlformats.org/officeDocument/2006/relationships/hyperlink" Target="mailto:ivica.pivar@tokic.hr" TargetMode="External"/><Relationship Id="rId59" Type="http://schemas.openxmlformats.org/officeDocument/2006/relationships/hyperlink" Target="mailto:sasa.cindric@ericsson.com" TargetMode="External"/><Relationship Id="rId67" Type="http://schemas.openxmlformats.org/officeDocument/2006/relationships/hyperlink" Target="mailto:ivica.radinkovic@ericsson.com" TargetMode="External"/><Relationship Id="rId20" Type="http://schemas.openxmlformats.org/officeDocument/2006/relationships/hyperlink" Target="mailto:tomislav.grubesa@geolux.hr" TargetMode="External"/><Relationship Id="rId41" Type="http://schemas.openxmlformats.org/officeDocument/2006/relationships/hyperlink" Target="mailto:daniel.kisic@rimac-automobili.com" TargetMode="External"/><Relationship Id="rId54" Type="http://schemas.openxmlformats.org/officeDocument/2006/relationships/hyperlink" Target="mailto:hrvoje.naglic@ericsson.com" TargetMode="External"/><Relationship Id="rId62" Type="http://schemas.openxmlformats.org/officeDocument/2006/relationships/hyperlink" Target="mailto:igor.vukman@ericsson.com" TargetMode="External"/><Relationship Id="rId70" Type="http://schemas.openxmlformats.org/officeDocument/2006/relationships/hyperlink" Target="mailto:ivica.vidovic@ericsson.com" TargetMode="External"/><Relationship Id="rId75" Type="http://schemas.openxmlformats.org/officeDocument/2006/relationships/hyperlink" Target="mailto:sinisa.petricanec@dok-ing.hr" TargetMode="External"/><Relationship Id="rId83" Type="http://schemas.openxmlformats.org/officeDocument/2006/relationships/hyperlink" Target="mailto:div.ir@divgroup.eu" TargetMode="External"/><Relationship Id="rId1" Type="http://schemas.openxmlformats.org/officeDocument/2006/relationships/hyperlink" Target="mailto:sinisa.sd@gmail.com" TargetMode="External"/><Relationship Id="rId6" Type="http://schemas.openxmlformats.org/officeDocument/2006/relationships/hyperlink" Target="mailto:gjednacak@infoart.hr" TargetMode="External"/><Relationship Id="rId15" Type="http://schemas.openxmlformats.org/officeDocument/2006/relationships/hyperlink" Target="mailto:jana.domazet@ericsson.com" TargetMode="External"/><Relationship Id="rId23" Type="http://schemas.openxmlformats.org/officeDocument/2006/relationships/hyperlink" Target="mailto:glauc@genos.hr" TargetMode="External"/><Relationship Id="rId28" Type="http://schemas.openxmlformats.org/officeDocument/2006/relationships/hyperlink" Target="mailto:emina.filipovic-juric@ericsson.com" TargetMode="External"/><Relationship Id="rId36" Type="http://schemas.openxmlformats.org/officeDocument/2006/relationships/hyperlink" Target="mailto:david.jakelic@swingsoftware.com" TargetMode="External"/><Relationship Id="rId49" Type="http://schemas.openxmlformats.org/officeDocument/2006/relationships/hyperlink" Target="mailto:nslap@nakladaslap.com" TargetMode="External"/><Relationship Id="rId57" Type="http://schemas.openxmlformats.org/officeDocument/2006/relationships/hyperlink" Target="mailto:vedran.koruga@ericsson.com" TargetMode="External"/><Relationship Id="rId10" Type="http://schemas.openxmlformats.org/officeDocument/2006/relationships/hyperlink" Target="mailto:zvonimir.naglic@ericsson.com" TargetMode="External"/><Relationship Id="rId31" Type="http://schemas.openxmlformats.org/officeDocument/2006/relationships/hyperlink" Target="mailto:boris.sumic@ericsson.com" TargetMode="External"/><Relationship Id="rId44" Type="http://schemas.openxmlformats.org/officeDocument/2006/relationships/hyperlink" Target="mailto:ivan.ladan@rimac-automobili.com" TargetMode="External"/><Relationship Id="rId52" Type="http://schemas.openxmlformats.org/officeDocument/2006/relationships/hyperlink" Target="mailto:info@silvermonitor.care" TargetMode="External"/><Relationship Id="rId60" Type="http://schemas.openxmlformats.org/officeDocument/2006/relationships/hyperlink" Target="mailto:mario.vukelic@ericsson.com" TargetMode="External"/><Relationship Id="rId65" Type="http://schemas.openxmlformats.org/officeDocument/2006/relationships/hyperlink" Target="mailto:kresimir.kluk@ericsson.com" TargetMode="External"/><Relationship Id="rId73" Type="http://schemas.openxmlformats.org/officeDocument/2006/relationships/hyperlink" Target="mailto:hrvoje.naglic@ericsson.com" TargetMode="External"/><Relationship Id="rId78" Type="http://schemas.openxmlformats.org/officeDocument/2006/relationships/hyperlink" Target="mailto:zrinka.prusac@ericsson.com" TargetMode="External"/><Relationship Id="rId81" Type="http://schemas.openxmlformats.org/officeDocument/2006/relationships/hyperlink" Target="mailto:nslap@nakladaslap.com" TargetMode="External"/><Relationship Id="rId4" Type="http://schemas.openxmlformats.org/officeDocument/2006/relationships/hyperlink" Target="mailto:lsusac@zgdata.hr" TargetMode="External"/><Relationship Id="rId9" Type="http://schemas.openxmlformats.org/officeDocument/2006/relationships/hyperlink" Target="mailto:bruno.birgmajer@visor.hr" TargetMode="External"/><Relationship Id="rId13" Type="http://schemas.openxmlformats.org/officeDocument/2006/relationships/hyperlink" Target="mailto:tomislav@planesimple.hr" TargetMode="External"/><Relationship Id="rId18" Type="http://schemas.openxmlformats.org/officeDocument/2006/relationships/hyperlink" Target="mailto:darko.sokolov@brodosplit.hr" TargetMode="External"/><Relationship Id="rId39" Type="http://schemas.openxmlformats.org/officeDocument/2006/relationships/hyperlink" Target="mailto:tomislav@rimac-automobili.com" TargetMode="External"/><Relationship Id="rId34" Type="http://schemas.openxmlformats.org/officeDocument/2006/relationships/hyperlink" Target="mailto:ozen.labor@intellexi.hr" TargetMode="External"/><Relationship Id="rId50" Type="http://schemas.openxmlformats.org/officeDocument/2006/relationships/hyperlink" Target="mailto:office@mavenmule.com" TargetMode="External"/><Relationship Id="rId55" Type="http://schemas.openxmlformats.org/officeDocument/2006/relationships/hyperlink" Target="mailto:sestan-busch@ck.t-com.hr" TargetMode="External"/><Relationship Id="rId76" Type="http://schemas.openxmlformats.org/officeDocument/2006/relationships/hyperlink" Target="mailto:albert.cosic@datashift.hr" TargetMode="External"/><Relationship Id="rId7" Type="http://schemas.openxmlformats.org/officeDocument/2006/relationships/hyperlink" Target="mailto:toni.jelavic@amphinicy.com" TargetMode="External"/><Relationship Id="rId71" Type="http://schemas.openxmlformats.org/officeDocument/2006/relationships/hyperlink" Target="mailto:vinko.cipcic@ericsson.com" TargetMode="External"/><Relationship Id="rId2" Type="http://schemas.openxmlformats.org/officeDocument/2006/relationships/hyperlink" Target="mailto:gkanceljak@cs.hr" TargetMode="External"/><Relationship Id="rId29" Type="http://schemas.openxmlformats.org/officeDocument/2006/relationships/hyperlink" Target="mailto:emina.filipovic-juric@ericsson.com" TargetMode="External"/><Relationship Id="rId24" Type="http://schemas.openxmlformats.org/officeDocument/2006/relationships/hyperlink" Target="mailto:stjepan.sucic@koncar-ket.hr" TargetMode="External"/><Relationship Id="rId40" Type="http://schemas.openxmlformats.org/officeDocument/2006/relationships/hyperlink" Target="mailto:tanja.cvetkovic@podravka.hr" TargetMode="External"/><Relationship Id="rId45" Type="http://schemas.openxmlformats.org/officeDocument/2006/relationships/hyperlink" Target="mailto:Mario.Nemet@vestigo.hr" TargetMode="External"/><Relationship Id="rId66" Type="http://schemas.openxmlformats.org/officeDocument/2006/relationships/hyperlink" Target="mailto:ivica.radinkovic@ericsson.com" TargetMode="External"/><Relationship Id="rId61" Type="http://schemas.openxmlformats.org/officeDocument/2006/relationships/hyperlink" Target="mailto:goran.macut@ericsson.com" TargetMode="External"/><Relationship Id="rId82" Type="http://schemas.openxmlformats.org/officeDocument/2006/relationships/hyperlink" Target="mailto:jura.ivanovic@logicbrick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G113"/>
  <sheetViews>
    <sheetView topLeftCell="A103" workbookViewId="0">
      <selection activeCell="C4" sqref="C4"/>
    </sheetView>
  </sheetViews>
  <sheetFormatPr defaultRowHeight="15" x14ac:dyDescent="0.25"/>
  <cols>
    <col min="1" max="1" width="7.42578125" customWidth="1"/>
    <col min="2" max="2" width="15.5703125" customWidth="1"/>
    <col min="3" max="3" width="12.7109375" customWidth="1"/>
    <col min="4" max="4" width="16.28515625" customWidth="1"/>
    <col min="5" max="5" width="32" customWidth="1"/>
    <col min="6" max="8" width="17.28515625" customWidth="1"/>
    <col min="9" max="9" width="27.140625" customWidth="1"/>
    <col min="10" max="10" width="17.85546875" customWidth="1"/>
    <col min="11" max="11" width="17.28515625" customWidth="1"/>
    <col min="12" max="12" width="24.7109375" customWidth="1"/>
    <col min="13" max="13" width="17.85546875" customWidth="1"/>
    <col min="14" max="14" width="18" customWidth="1"/>
    <col min="15" max="15" width="13.85546875" customWidth="1"/>
    <col min="16" max="16" width="13.85546875" style="38" customWidth="1"/>
    <col min="17" max="17" width="14.5703125" style="44" customWidth="1"/>
    <col min="18" max="18" width="17.7109375" customWidth="1"/>
    <col min="19" max="19" width="17.5703125" customWidth="1"/>
    <col min="20" max="20" width="17.7109375" customWidth="1"/>
    <col min="21" max="21" width="16.140625" customWidth="1"/>
    <col min="22" max="28" width="15.42578125" customWidth="1"/>
    <col min="29" max="29" width="19.28515625" customWidth="1"/>
    <col min="30" max="30" width="17.7109375" customWidth="1"/>
    <col min="31" max="37" width="15.42578125" customWidth="1"/>
    <col min="38" max="38" width="18.85546875" customWidth="1"/>
    <col min="39" max="39" width="21.7109375" style="13" customWidth="1"/>
    <col min="40" max="40" width="17.85546875" customWidth="1"/>
    <col min="41" max="41" width="20.42578125" customWidth="1"/>
    <col min="42" max="42" width="21.7109375" style="13" bestFit="1" customWidth="1"/>
    <col min="43" max="43" width="16.7109375" customWidth="1"/>
    <col min="44" max="44" width="15" customWidth="1"/>
    <col min="45" max="45" width="15" style="9" customWidth="1"/>
    <col min="46" max="46" width="18.85546875" customWidth="1"/>
    <col min="47" max="47" width="14.140625" customWidth="1"/>
    <col min="48" max="49" width="12.5703125" customWidth="1"/>
    <col min="50" max="50" width="19.85546875" customWidth="1"/>
    <col min="51" max="51" width="16" customWidth="1"/>
    <col min="52" max="52" width="23.28515625" customWidth="1"/>
    <col min="53" max="53" width="11.140625" customWidth="1"/>
    <col min="54" max="54" width="13.140625" customWidth="1"/>
    <col min="55" max="55" width="12.42578125" customWidth="1"/>
    <col min="57" max="57" width="10.140625" bestFit="1" customWidth="1"/>
    <col min="59" max="59" width="10.140625" bestFit="1" customWidth="1"/>
    <col min="60" max="61" width="11.5703125" customWidth="1"/>
    <col min="62" max="62" width="19.85546875" customWidth="1"/>
    <col min="63" max="63" width="21.42578125" customWidth="1"/>
    <col min="64" max="64" width="20.28515625" customWidth="1"/>
    <col min="65" max="66" width="19.140625" customWidth="1"/>
    <col min="67" max="68" width="19.28515625" customWidth="1"/>
    <col min="69" max="70" width="19.5703125" customWidth="1"/>
    <col min="71" max="120" width="16.42578125" customWidth="1"/>
    <col min="121" max="121" width="14.140625" customWidth="1"/>
    <col min="122" max="122" width="14.42578125" bestFit="1" customWidth="1"/>
    <col min="123" max="123" width="15.85546875" bestFit="1" customWidth="1"/>
    <col min="124" max="124" width="12.85546875" bestFit="1" customWidth="1"/>
    <col min="125" max="125" width="17.140625" customWidth="1"/>
    <col min="126" max="126" width="17.5703125" customWidth="1"/>
    <col min="127" max="128" width="16.5703125" customWidth="1"/>
    <col min="130" max="130" width="18.42578125" customWidth="1"/>
    <col min="131" max="131" width="12.7109375" customWidth="1"/>
    <col min="132" max="132" width="15" customWidth="1"/>
    <col min="133" max="133" width="15.85546875" customWidth="1"/>
    <col min="134" max="134" width="14.140625" customWidth="1"/>
    <col min="135" max="135" width="18.28515625" customWidth="1"/>
  </cols>
  <sheetData>
    <row r="1" spans="1:137" ht="19.5" customHeight="1" x14ac:dyDescent="0.25">
      <c r="W1" s="225" t="s">
        <v>708</v>
      </c>
      <c r="X1" s="225"/>
      <c r="Y1" s="225"/>
      <c r="Z1" s="226" t="s">
        <v>712</v>
      </c>
      <c r="AA1" s="226"/>
      <c r="AB1" s="227" t="s">
        <v>715</v>
      </c>
      <c r="AC1" s="227"/>
      <c r="AD1" s="227"/>
      <c r="AE1" s="228" t="s">
        <v>719</v>
      </c>
      <c r="AF1" s="228"/>
      <c r="AG1" s="229" t="s">
        <v>722</v>
      </c>
      <c r="AH1" s="229"/>
      <c r="AI1" s="230" t="s">
        <v>746</v>
      </c>
      <c r="AJ1" s="230"/>
      <c r="AK1" s="96"/>
      <c r="AM1" s="231" t="s">
        <v>1094</v>
      </c>
      <c r="AN1" s="231"/>
      <c r="AO1" s="231"/>
      <c r="AP1" s="231"/>
      <c r="AQ1" s="231"/>
      <c r="BK1" s="232" t="s">
        <v>1109</v>
      </c>
      <c r="BL1" s="232"/>
      <c r="BM1" s="232"/>
      <c r="BN1" s="232"/>
      <c r="BO1" s="232"/>
      <c r="BP1" s="232"/>
      <c r="BQ1" s="232"/>
      <c r="BR1" s="232"/>
      <c r="BS1" s="232"/>
      <c r="BT1" s="232"/>
      <c r="BU1" s="233" t="s">
        <v>1110</v>
      </c>
      <c r="BV1" s="233"/>
      <c r="BW1" s="233"/>
      <c r="BX1" s="233"/>
      <c r="BY1" s="233"/>
      <c r="BZ1" s="233"/>
      <c r="CA1" s="233"/>
      <c r="CB1" s="233"/>
      <c r="CC1" s="216" t="s">
        <v>1111</v>
      </c>
      <c r="CD1" s="216"/>
      <c r="CE1" s="216"/>
      <c r="CF1" s="216"/>
      <c r="CG1" s="216"/>
      <c r="CH1" s="216"/>
      <c r="CI1" s="216"/>
      <c r="CJ1" s="216"/>
      <c r="CK1" s="234" t="s">
        <v>1112</v>
      </c>
      <c r="CL1" s="234"/>
      <c r="CM1" s="234"/>
      <c r="CN1" s="234"/>
      <c r="CO1" s="234"/>
      <c r="CP1" s="234"/>
      <c r="CQ1" s="234"/>
      <c r="CR1" s="234"/>
      <c r="CS1" s="224" t="s">
        <v>1113</v>
      </c>
      <c r="CT1" s="224"/>
      <c r="CU1" s="224"/>
      <c r="CV1" s="224"/>
      <c r="CW1" s="224"/>
      <c r="CX1" s="224"/>
      <c r="CY1" s="224"/>
      <c r="CZ1" s="224"/>
      <c r="DA1" s="216" t="s">
        <v>1114</v>
      </c>
      <c r="DB1" s="216"/>
      <c r="DC1" s="216"/>
      <c r="DD1" s="216"/>
      <c r="DE1" s="216"/>
      <c r="DF1" s="216"/>
      <c r="DG1" s="216"/>
      <c r="DH1" s="216"/>
      <c r="DI1" s="217" t="s">
        <v>1115</v>
      </c>
      <c r="DJ1" s="217"/>
      <c r="DK1" s="217"/>
      <c r="DL1" s="217"/>
      <c r="DM1" s="217"/>
      <c r="DN1" s="217"/>
      <c r="DO1" s="217"/>
      <c r="DP1" s="217"/>
      <c r="DQ1" s="218" t="s">
        <v>775</v>
      </c>
      <c r="DR1" s="219"/>
      <c r="DS1" s="219"/>
      <c r="DT1" s="220"/>
      <c r="DU1" s="214" t="s">
        <v>775</v>
      </c>
      <c r="DV1" s="221" t="s">
        <v>776</v>
      </c>
      <c r="DW1" s="222"/>
      <c r="DX1" s="222"/>
      <c r="DY1" s="223"/>
      <c r="DZ1" s="214" t="s">
        <v>776</v>
      </c>
      <c r="EA1" s="212" t="s">
        <v>777</v>
      </c>
      <c r="EB1" s="213"/>
      <c r="EC1" s="213"/>
      <c r="ED1" s="213"/>
      <c r="EE1" s="214" t="s">
        <v>777</v>
      </c>
    </row>
    <row r="2" spans="1:137" ht="68.25" customHeight="1" x14ac:dyDescent="0.25">
      <c r="A2" s="29" t="s">
        <v>0</v>
      </c>
      <c r="B2" s="29" t="s">
        <v>2</v>
      </c>
      <c r="C2" s="29" t="s">
        <v>1</v>
      </c>
      <c r="D2" s="29" t="s">
        <v>27</v>
      </c>
      <c r="E2" s="29" t="s">
        <v>18</v>
      </c>
      <c r="F2" s="30" t="s">
        <v>19</v>
      </c>
      <c r="G2" s="29" t="s">
        <v>13</v>
      </c>
      <c r="H2" s="29" t="s">
        <v>745</v>
      </c>
      <c r="I2" s="30" t="s">
        <v>26</v>
      </c>
      <c r="J2" s="30" t="s">
        <v>947</v>
      </c>
      <c r="K2" s="30" t="s">
        <v>948</v>
      </c>
      <c r="L2" s="30" t="s">
        <v>707</v>
      </c>
      <c r="M2" s="29" t="s">
        <v>3</v>
      </c>
      <c r="N2" s="29" t="s">
        <v>75</v>
      </c>
      <c r="O2" s="29" t="s">
        <v>4</v>
      </c>
      <c r="P2" s="41" t="s">
        <v>23</v>
      </c>
      <c r="Q2" s="47" t="s">
        <v>24</v>
      </c>
      <c r="R2" s="29" t="s">
        <v>25</v>
      </c>
      <c r="S2" s="29" t="s">
        <v>5</v>
      </c>
      <c r="T2" s="29" t="s">
        <v>8</v>
      </c>
      <c r="U2" s="29" t="s">
        <v>11</v>
      </c>
      <c r="V2" s="30" t="s">
        <v>12</v>
      </c>
      <c r="W2" s="30" t="s">
        <v>709</v>
      </c>
      <c r="X2" s="30" t="s">
        <v>710</v>
      </c>
      <c r="Y2" s="30" t="s">
        <v>711</v>
      </c>
      <c r="Z2" s="30" t="s">
        <v>713</v>
      </c>
      <c r="AA2" s="30" t="s">
        <v>714</v>
      </c>
      <c r="AB2" s="30" t="s">
        <v>716</v>
      </c>
      <c r="AC2" s="30" t="s">
        <v>717</v>
      </c>
      <c r="AD2" s="30" t="s">
        <v>718</v>
      </c>
      <c r="AE2" s="30" t="s">
        <v>720</v>
      </c>
      <c r="AF2" s="30" t="s">
        <v>721</v>
      </c>
      <c r="AG2" s="30" t="s">
        <v>723</v>
      </c>
      <c r="AH2" s="30" t="s">
        <v>724</v>
      </c>
      <c r="AI2" s="30" t="s">
        <v>747</v>
      </c>
      <c r="AJ2" s="30" t="s">
        <v>748</v>
      </c>
      <c r="AK2" s="30" t="s">
        <v>725</v>
      </c>
      <c r="AL2" s="31" t="s">
        <v>29</v>
      </c>
      <c r="AM2" s="128" t="s">
        <v>20</v>
      </c>
      <c r="AN2" s="126" t="s">
        <v>9</v>
      </c>
      <c r="AO2" s="126" t="s">
        <v>10</v>
      </c>
      <c r="AP2" s="127" t="s">
        <v>1076</v>
      </c>
      <c r="AQ2" s="126" t="s">
        <v>7</v>
      </c>
      <c r="AR2" s="30" t="s">
        <v>14</v>
      </c>
      <c r="AS2" s="32" t="s">
        <v>30</v>
      </c>
      <c r="AT2" s="30" t="s">
        <v>22</v>
      </c>
      <c r="AU2" s="30" t="s">
        <v>16</v>
      </c>
      <c r="AV2" s="30" t="s">
        <v>17</v>
      </c>
      <c r="AW2" s="30" t="s">
        <v>375</v>
      </c>
      <c r="AX2" s="29" t="s">
        <v>28</v>
      </c>
      <c r="AY2" s="33" t="s">
        <v>6</v>
      </c>
      <c r="AZ2" s="29" t="s">
        <v>15</v>
      </c>
      <c r="BA2" s="30" t="s">
        <v>31</v>
      </c>
      <c r="BB2" s="87" t="s">
        <v>791</v>
      </c>
      <c r="BC2" s="87" t="s">
        <v>760</v>
      </c>
      <c r="BD2" s="87" t="s">
        <v>792</v>
      </c>
      <c r="BE2" s="87" t="s">
        <v>1068</v>
      </c>
      <c r="BF2" s="87" t="s">
        <v>1069</v>
      </c>
      <c r="BG2" s="87" t="s">
        <v>1323</v>
      </c>
      <c r="BH2" s="87" t="s">
        <v>1324</v>
      </c>
      <c r="BI2" s="87"/>
      <c r="BJ2" s="151" t="s">
        <v>1117</v>
      </c>
      <c r="BK2" s="150" t="s">
        <v>1100</v>
      </c>
      <c r="BL2" s="150" t="s">
        <v>1099</v>
      </c>
      <c r="BM2" s="143" t="s">
        <v>1105</v>
      </c>
      <c r="BN2" s="143" t="s">
        <v>1101</v>
      </c>
      <c r="BO2" s="136" t="s">
        <v>1106</v>
      </c>
      <c r="BP2" s="136" t="s">
        <v>1102</v>
      </c>
      <c r="BQ2" s="145" t="s">
        <v>1107</v>
      </c>
      <c r="BR2" s="145" t="s">
        <v>1103</v>
      </c>
      <c r="BS2" s="148" t="s">
        <v>1108</v>
      </c>
      <c r="BT2" s="148" t="s">
        <v>1104</v>
      </c>
      <c r="BU2" s="132" t="s">
        <v>1078</v>
      </c>
      <c r="BV2" s="132" t="s">
        <v>1095</v>
      </c>
      <c r="BW2" s="133" t="s">
        <v>1130</v>
      </c>
      <c r="BX2" s="133" t="s">
        <v>1096</v>
      </c>
      <c r="BY2" s="134" t="s">
        <v>1080</v>
      </c>
      <c r="BZ2" s="134" t="s">
        <v>1097</v>
      </c>
      <c r="CA2" s="135" t="s">
        <v>1081</v>
      </c>
      <c r="CB2" s="135" t="s">
        <v>1098</v>
      </c>
      <c r="CC2" s="137" t="s">
        <v>1078</v>
      </c>
      <c r="CD2" s="137" t="s">
        <v>1095</v>
      </c>
      <c r="CE2" s="138" t="s">
        <v>1079</v>
      </c>
      <c r="CF2" s="138" t="s">
        <v>1096</v>
      </c>
      <c r="CG2" s="141" t="s">
        <v>1080</v>
      </c>
      <c r="CH2" s="141" t="s">
        <v>1097</v>
      </c>
      <c r="CI2" s="142" t="s">
        <v>1081</v>
      </c>
      <c r="CJ2" s="142" t="s">
        <v>1098</v>
      </c>
      <c r="CK2" s="143" t="s">
        <v>1078</v>
      </c>
      <c r="CL2" s="143" t="s">
        <v>1095</v>
      </c>
      <c r="CM2" s="136" t="s">
        <v>1079</v>
      </c>
      <c r="CN2" s="136" t="s">
        <v>1096</v>
      </c>
      <c r="CO2" s="145" t="s">
        <v>1080</v>
      </c>
      <c r="CP2" s="145" t="s">
        <v>1097</v>
      </c>
      <c r="CQ2" s="148" t="s">
        <v>1081</v>
      </c>
      <c r="CR2" s="148" t="s">
        <v>1098</v>
      </c>
      <c r="CS2" s="139" t="s">
        <v>1078</v>
      </c>
      <c r="CT2" s="139" t="s">
        <v>1095</v>
      </c>
      <c r="CU2" s="147" t="s">
        <v>1079</v>
      </c>
      <c r="CV2" s="147" t="s">
        <v>1096</v>
      </c>
      <c r="CW2" s="140" t="s">
        <v>1080</v>
      </c>
      <c r="CX2" s="140" t="s">
        <v>1097</v>
      </c>
      <c r="CY2" s="139" t="s">
        <v>1081</v>
      </c>
      <c r="CZ2" s="139" t="s">
        <v>1098</v>
      </c>
      <c r="DA2" s="137" t="s">
        <v>1078</v>
      </c>
      <c r="DB2" s="137" t="s">
        <v>1095</v>
      </c>
      <c r="DC2" s="138" t="s">
        <v>1079</v>
      </c>
      <c r="DD2" s="138" t="s">
        <v>1096</v>
      </c>
      <c r="DE2" s="141" t="s">
        <v>1080</v>
      </c>
      <c r="DF2" s="141" t="s">
        <v>1097</v>
      </c>
      <c r="DG2" s="142" t="s">
        <v>1081</v>
      </c>
      <c r="DH2" s="142" t="s">
        <v>1098</v>
      </c>
      <c r="DI2" s="149" t="s">
        <v>1078</v>
      </c>
      <c r="DJ2" s="149" t="s">
        <v>1095</v>
      </c>
      <c r="DK2" s="146" t="s">
        <v>1079</v>
      </c>
      <c r="DL2" s="146" t="s">
        <v>1096</v>
      </c>
      <c r="DM2" s="144" t="s">
        <v>1080</v>
      </c>
      <c r="DN2" s="144" t="s">
        <v>1097</v>
      </c>
      <c r="DO2" s="149" t="s">
        <v>1081</v>
      </c>
      <c r="DP2" s="149" t="s">
        <v>1098</v>
      </c>
      <c r="DQ2" s="129" t="s">
        <v>1077</v>
      </c>
      <c r="DR2" s="129" t="s">
        <v>44</v>
      </c>
      <c r="DS2" s="129" t="s">
        <v>45</v>
      </c>
      <c r="DT2" s="129" t="s">
        <v>46</v>
      </c>
      <c r="DU2" s="215"/>
      <c r="DV2" s="156" t="s">
        <v>1077</v>
      </c>
      <c r="DW2" s="156" t="s">
        <v>44</v>
      </c>
      <c r="DX2" s="156" t="s">
        <v>45</v>
      </c>
      <c r="DY2" s="156" t="s">
        <v>46</v>
      </c>
      <c r="DZ2" s="215"/>
      <c r="EA2" s="129" t="s">
        <v>1077</v>
      </c>
      <c r="EB2" s="129" t="s">
        <v>44</v>
      </c>
      <c r="EC2" s="129" t="s">
        <v>45</v>
      </c>
      <c r="ED2" s="129" t="s">
        <v>46</v>
      </c>
      <c r="EE2" s="215"/>
      <c r="EF2" s="129" t="s">
        <v>778</v>
      </c>
      <c r="EG2" s="129" t="s">
        <v>1178</v>
      </c>
    </row>
    <row r="3" spans="1:137" ht="75" x14ac:dyDescent="0.25">
      <c r="A3" s="14">
        <v>1</v>
      </c>
      <c r="B3" s="130" t="s">
        <v>1327</v>
      </c>
      <c r="C3" s="14">
        <v>2019</v>
      </c>
      <c r="D3" s="14" t="s">
        <v>348</v>
      </c>
      <c r="E3" s="15" t="s">
        <v>349</v>
      </c>
      <c r="F3" s="14" t="s">
        <v>350</v>
      </c>
      <c r="G3" s="14" t="s">
        <v>351</v>
      </c>
      <c r="H3" s="14"/>
      <c r="I3" s="17" t="s">
        <v>352</v>
      </c>
      <c r="J3" s="99" t="s">
        <v>795</v>
      </c>
      <c r="K3" s="99" t="s">
        <v>899</v>
      </c>
      <c r="L3" s="14">
        <v>76239967471</v>
      </c>
      <c r="M3" s="20" t="s">
        <v>357</v>
      </c>
      <c r="N3" s="14" t="s">
        <v>353</v>
      </c>
      <c r="O3" s="14">
        <v>10410</v>
      </c>
      <c r="P3" s="35" t="s">
        <v>354</v>
      </c>
      <c r="Q3" s="42" t="s">
        <v>356</v>
      </c>
      <c r="R3" s="23" t="s">
        <v>355</v>
      </c>
      <c r="S3" s="14" t="s">
        <v>71</v>
      </c>
      <c r="T3" s="20" t="s">
        <v>74</v>
      </c>
      <c r="U3" s="20" t="s">
        <v>358</v>
      </c>
      <c r="V3" s="20" t="s">
        <v>359</v>
      </c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 t="s">
        <v>45</v>
      </c>
      <c r="AM3" s="70">
        <v>1719078</v>
      </c>
      <c r="AN3" s="71"/>
      <c r="AO3" s="71"/>
      <c r="AP3" s="70">
        <v>1719078</v>
      </c>
      <c r="AQ3" s="71"/>
      <c r="AR3" s="55" t="s">
        <v>360</v>
      </c>
      <c r="AS3" s="26" t="s">
        <v>839</v>
      </c>
      <c r="AT3" s="20" t="s">
        <v>579</v>
      </c>
      <c r="AU3" s="14" t="s">
        <v>361</v>
      </c>
      <c r="AV3" s="14" t="s">
        <v>361</v>
      </c>
      <c r="AW3" s="14" t="s">
        <v>361</v>
      </c>
      <c r="AY3" s="20" t="s">
        <v>39</v>
      </c>
      <c r="AZ3" s="40" t="s">
        <v>1210</v>
      </c>
      <c r="BB3" s="92">
        <v>43683</v>
      </c>
      <c r="BC3" s="92">
        <v>44113</v>
      </c>
      <c r="BD3" s="14"/>
      <c r="BE3" s="155">
        <v>44363</v>
      </c>
      <c r="BG3" s="155">
        <v>44707</v>
      </c>
      <c r="BH3" s="20" t="s">
        <v>1179</v>
      </c>
      <c r="BK3" s="153">
        <f t="shared" ref="BK3:BL18" si="0">BM3+BO3+BQ3+BS3</f>
        <v>376864.62</v>
      </c>
      <c r="BL3" s="153">
        <f>BN3+BP3+BR3+BT3</f>
        <v>329132.88022499997</v>
      </c>
      <c r="BM3" s="70">
        <f t="shared" ref="BM3:BT15" si="1">BU3+CK3+CC3+CS3+DA3+DI3</f>
        <v>0</v>
      </c>
      <c r="BN3" s="70">
        <f t="shared" si="1"/>
        <v>0</v>
      </c>
      <c r="BO3" s="70">
        <f t="shared" si="1"/>
        <v>0</v>
      </c>
      <c r="BP3" s="70">
        <f t="shared" si="1"/>
        <v>0</v>
      </c>
      <c r="BQ3" s="70">
        <f t="shared" si="1"/>
        <v>376864.62</v>
      </c>
      <c r="BR3" s="70">
        <f t="shared" si="1"/>
        <v>329132.88022499997</v>
      </c>
      <c r="BS3" s="70">
        <f t="shared" si="1"/>
        <v>0</v>
      </c>
      <c r="BT3" s="70">
        <f t="shared" si="1"/>
        <v>0</v>
      </c>
      <c r="BU3" s="70"/>
      <c r="BV3" s="70"/>
      <c r="BW3" s="70"/>
      <c r="BX3" s="70"/>
      <c r="BY3" s="70">
        <v>89823.42</v>
      </c>
      <c r="BZ3" s="70">
        <v>140011.13</v>
      </c>
      <c r="CA3" s="70"/>
      <c r="CB3" s="70"/>
      <c r="CC3" s="70"/>
      <c r="CD3" s="70"/>
      <c r="CE3" s="70"/>
      <c r="CF3" s="70"/>
      <c r="CG3" s="70">
        <v>181707.17</v>
      </c>
      <c r="CH3" s="70">
        <v>157821.39022499998</v>
      </c>
      <c r="CI3" s="70"/>
      <c r="CJ3" s="70"/>
      <c r="CK3" s="70"/>
      <c r="CL3" s="70"/>
      <c r="CM3" s="70"/>
      <c r="CN3" s="70"/>
      <c r="CO3" s="70">
        <v>105334.03</v>
      </c>
      <c r="CP3" s="70">
        <v>31300.36</v>
      </c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S3" s="70">
        <v>622271.68999999994</v>
      </c>
      <c r="DU3" s="70">
        <f>SUM(DQ3:DT3)</f>
        <v>622271.68999999994</v>
      </c>
      <c r="DV3" s="70"/>
      <c r="DW3" s="70"/>
      <c r="DX3" s="70">
        <v>701428.4</v>
      </c>
      <c r="DZ3" s="70">
        <f>SUM(DV3:DY3)</f>
        <v>701428.4</v>
      </c>
      <c r="EC3" s="70">
        <v>253557.96</v>
      </c>
      <c r="EE3" s="70">
        <f>SUM(EA3:ED3)</f>
        <v>253557.96</v>
      </c>
    </row>
    <row r="4" spans="1:137" ht="105" x14ac:dyDescent="0.25">
      <c r="A4" s="14">
        <v>2</v>
      </c>
      <c r="B4" s="15" t="s">
        <v>363</v>
      </c>
      <c r="C4" s="14">
        <v>2019</v>
      </c>
      <c r="D4" s="14" t="s">
        <v>348</v>
      </c>
      <c r="E4" s="15" t="s">
        <v>364</v>
      </c>
      <c r="F4" s="14" t="s">
        <v>350</v>
      </c>
      <c r="G4" s="14" t="s">
        <v>365</v>
      </c>
      <c r="H4" s="14"/>
      <c r="I4" s="18" t="s">
        <v>366</v>
      </c>
      <c r="J4" s="99" t="s">
        <v>795</v>
      </c>
      <c r="K4" s="99" t="s">
        <v>796</v>
      </c>
      <c r="L4" s="14">
        <v>7989965722</v>
      </c>
      <c r="M4" s="14" t="s">
        <v>367</v>
      </c>
      <c r="N4" s="14" t="s">
        <v>368</v>
      </c>
      <c r="O4" s="14">
        <v>10110</v>
      </c>
      <c r="P4" s="35" t="s">
        <v>369</v>
      </c>
      <c r="Q4" s="42" t="s">
        <v>370</v>
      </c>
      <c r="R4" s="24" t="s">
        <v>371</v>
      </c>
      <c r="S4" s="14" t="s">
        <v>51</v>
      </c>
      <c r="T4" s="20" t="s">
        <v>74</v>
      </c>
      <c r="U4" s="20" t="s">
        <v>372</v>
      </c>
      <c r="V4" s="20" t="s">
        <v>373</v>
      </c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 t="s">
        <v>44</v>
      </c>
      <c r="AM4" s="25">
        <f>SUM(AN4:AP4)</f>
        <v>9832901.7899999991</v>
      </c>
      <c r="AN4" s="71"/>
      <c r="AO4" s="72">
        <v>9832901.7899999991</v>
      </c>
      <c r="AP4" s="70"/>
      <c r="AQ4" s="71"/>
      <c r="AR4" s="55" t="s">
        <v>374</v>
      </c>
      <c r="AS4" s="26">
        <v>26.2</v>
      </c>
      <c r="AT4" s="20" t="str">
        <f>LOOKUP(AS4,Osnovno!$A$2:$B$273,Osnovno!$B$2:$B$273)</f>
        <v>Proizvodnja računala i periferne opreme</v>
      </c>
      <c r="AU4" s="14" t="s">
        <v>361</v>
      </c>
      <c r="AV4" s="14" t="s">
        <v>361</v>
      </c>
      <c r="AW4" s="14" t="s">
        <v>376</v>
      </c>
      <c r="AY4" s="20" t="s">
        <v>39</v>
      </c>
      <c r="AZ4" s="35" t="s">
        <v>362</v>
      </c>
      <c r="BB4" s="92">
        <v>43698</v>
      </c>
      <c r="BC4" s="92">
        <v>44113</v>
      </c>
      <c r="BD4" s="14"/>
      <c r="BE4" s="155">
        <v>44517</v>
      </c>
      <c r="BF4" s="20" t="s">
        <v>1179</v>
      </c>
      <c r="BG4" s="103">
        <v>44818</v>
      </c>
      <c r="BH4" s="20" t="s">
        <v>1179</v>
      </c>
      <c r="BK4" s="153">
        <f t="shared" si="0"/>
        <v>2575688.8199999998</v>
      </c>
      <c r="BL4" s="153">
        <f t="shared" si="0"/>
        <v>2345425.9739649999</v>
      </c>
      <c r="BM4" s="74">
        <f>BU4+CK4+CC4+CS4+DA4+DI4</f>
        <v>0</v>
      </c>
      <c r="BN4" s="70">
        <f t="shared" si="1"/>
        <v>0</v>
      </c>
      <c r="BO4" s="70">
        <f t="shared" si="1"/>
        <v>2575688.8199999998</v>
      </c>
      <c r="BP4" s="70">
        <f t="shared" si="1"/>
        <v>2345425.9739649999</v>
      </c>
      <c r="BQ4" s="70">
        <f t="shared" si="1"/>
        <v>0</v>
      </c>
      <c r="BR4" s="70">
        <f t="shared" si="1"/>
        <v>0</v>
      </c>
      <c r="BS4" s="70">
        <f t="shared" si="1"/>
        <v>0</v>
      </c>
      <c r="BT4" s="70">
        <f t="shared" si="1"/>
        <v>0</v>
      </c>
      <c r="BU4" s="70"/>
      <c r="BV4" s="70"/>
      <c r="BW4" s="70">
        <v>522247.94</v>
      </c>
      <c r="BX4" s="70">
        <v>619799.73</v>
      </c>
      <c r="BY4" s="70"/>
      <c r="BZ4" s="70"/>
      <c r="CA4" s="70"/>
      <c r="CB4" s="70"/>
      <c r="CC4" s="70"/>
      <c r="CD4" s="70"/>
      <c r="CE4" s="70">
        <v>887794.25</v>
      </c>
      <c r="CF4" s="70">
        <v>887950.57396499987</v>
      </c>
      <c r="CG4" s="70"/>
      <c r="CH4" s="70"/>
      <c r="CI4" s="70"/>
      <c r="CJ4" s="70"/>
      <c r="CK4" s="70"/>
      <c r="CL4" s="70"/>
      <c r="CM4" s="70">
        <v>842234.19</v>
      </c>
      <c r="CN4" s="70">
        <v>837675.67</v>
      </c>
      <c r="CO4" s="70"/>
      <c r="CP4" s="70"/>
      <c r="CQ4" s="70"/>
      <c r="CR4" s="70"/>
      <c r="CS4" s="70"/>
      <c r="CT4" s="70"/>
      <c r="CU4" s="70">
        <v>323412.44</v>
      </c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R4" s="70">
        <v>2295554.5499999998</v>
      </c>
      <c r="DU4" s="70">
        <f t="shared" ref="DU4:DU37" si="2">SUM(DQ4:DT4)</f>
        <v>2295554.5499999998</v>
      </c>
      <c r="DV4" s="70"/>
      <c r="DW4" s="70">
        <v>3288705.83</v>
      </c>
      <c r="DX4" s="70"/>
      <c r="DZ4" s="70">
        <f t="shared" ref="DZ4:DZ67" si="3">SUM(DV4:DY4)</f>
        <v>3288705.83</v>
      </c>
      <c r="EB4" s="70">
        <v>3141594.02</v>
      </c>
      <c r="EE4" s="70">
        <f t="shared" ref="EE4:EE67" si="4">SUM(EA4:ED4)</f>
        <v>3141594.02</v>
      </c>
    </row>
    <row r="5" spans="1:137" ht="120" x14ac:dyDescent="0.25">
      <c r="A5" s="14">
        <v>3</v>
      </c>
      <c r="B5" s="15" t="s">
        <v>377</v>
      </c>
      <c r="C5" s="14">
        <v>2019</v>
      </c>
      <c r="D5" s="14" t="s">
        <v>378</v>
      </c>
      <c r="E5" s="15" t="s">
        <v>379</v>
      </c>
      <c r="F5" s="14" t="s">
        <v>350</v>
      </c>
      <c r="G5" s="14" t="s">
        <v>351</v>
      </c>
      <c r="H5" s="14"/>
      <c r="I5" s="35" t="s">
        <v>380</v>
      </c>
      <c r="J5" s="20" t="s">
        <v>795</v>
      </c>
      <c r="K5" s="20" t="s">
        <v>796</v>
      </c>
      <c r="L5" s="14">
        <v>88526453580</v>
      </c>
      <c r="M5" s="14" t="s">
        <v>381</v>
      </c>
      <c r="N5" s="14" t="s">
        <v>382</v>
      </c>
      <c r="O5" s="14">
        <v>21226</v>
      </c>
      <c r="P5" s="35" t="s">
        <v>383</v>
      </c>
      <c r="Q5" s="42" t="s">
        <v>384</v>
      </c>
      <c r="R5" s="23" t="s">
        <v>385</v>
      </c>
      <c r="S5" s="20" t="s">
        <v>55</v>
      </c>
      <c r="T5" s="20" t="s">
        <v>73</v>
      </c>
      <c r="U5" s="20" t="s">
        <v>358</v>
      </c>
      <c r="V5" s="20" t="s">
        <v>359</v>
      </c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 t="s">
        <v>49</v>
      </c>
      <c r="AM5" s="25">
        <f t="shared" ref="AM5:AM36" si="5">SUM(AN5:AP5)</f>
        <v>10770208</v>
      </c>
      <c r="AN5" s="71"/>
      <c r="AO5" s="72">
        <v>1410386</v>
      </c>
      <c r="AP5" s="70">
        <v>9359822</v>
      </c>
      <c r="AQ5" s="71"/>
      <c r="AR5" s="55" t="s">
        <v>386</v>
      </c>
      <c r="AS5" s="26" t="s">
        <v>839</v>
      </c>
      <c r="AT5" s="20" t="s">
        <v>579</v>
      </c>
      <c r="AU5" s="27" t="s">
        <v>361</v>
      </c>
      <c r="AV5" s="14" t="s">
        <v>361</v>
      </c>
      <c r="AW5" s="14" t="s">
        <v>376</v>
      </c>
      <c r="AY5" s="20" t="s">
        <v>39</v>
      </c>
      <c r="AZ5" s="35" t="s">
        <v>434</v>
      </c>
      <c r="BB5" s="92">
        <v>43683</v>
      </c>
      <c r="BC5" s="92">
        <v>44062</v>
      </c>
      <c r="BD5" s="14"/>
      <c r="BE5" s="155">
        <v>44519</v>
      </c>
      <c r="BK5" s="153">
        <f t="shared" si="0"/>
        <v>2406758.83</v>
      </c>
      <c r="BL5" s="153">
        <f t="shared" si="0"/>
        <v>1037255.9199999999</v>
      </c>
      <c r="BM5" s="70">
        <f>BU5+CK5+CC5+CS5+DA5+DI5</f>
        <v>0</v>
      </c>
      <c r="BN5" s="70">
        <f t="shared" si="1"/>
        <v>0</v>
      </c>
      <c r="BO5" s="70">
        <f t="shared" si="1"/>
        <v>374390.4</v>
      </c>
      <c r="BP5" s="70">
        <f t="shared" si="1"/>
        <v>356147.47</v>
      </c>
      <c r="BQ5" s="70">
        <f t="shared" si="1"/>
        <v>2032368.4300000002</v>
      </c>
      <c r="BR5" s="70">
        <f t="shared" si="1"/>
        <v>681108.45</v>
      </c>
      <c r="BS5" s="70">
        <f t="shared" si="1"/>
        <v>0</v>
      </c>
      <c r="BT5" s="70">
        <f t="shared" si="1"/>
        <v>0</v>
      </c>
      <c r="BU5" s="70"/>
      <c r="BV5" s="70"/>
      <c r="BW5" s="70">
        <v>249305.43</v>
      </c>
      <c r="BX5" s="70">
        <v>237431.65</v>
      </c>
      <c r="BY5" s="70"/>
      <c r="BZ5" s="70"/>
      <c r="CA5" s="70"/>
      <c r="CB5" s="70"/>
      <c r="CC5" s="70"/>
      <c r="CD5" s="70"/>
      <c r="CE5" s="70">
        <v>125084.97</v>
      </c>
      <c r="CF5" s="70">
        <v>118715.82</v>
      </c>
      <c r="CG5" s="70">
        <v>715725.85</v>
      </c>
      <c r="CH5" s="70">
        <v>681108.45</v>
      </c>
      <c r="CI5" s="70"/>
      <c r="CJ5" s="70"/>
      <c r="CK5" s="70"/>
      <c r="CL5" s="70"/>
      <c r="CM5" s="70"/>
      <c r="CN5" s="70"/>
      <c r="CO5" s="70">
        <v>1020159.18</v>
      </c>
      <c r="CP5" s="70"/>
      <c r="CQ5" s="70"/>
      <c r="CR5" s="70"/>
      <c r="CS5" s="70"/>
      <c r="CT5" s="70"/>
      <c r="CU5" s="70"/>
      <c r="CV5" s="70"/>
      <c r="CW5" s="70">
        <v>296483.40000000002</v>
      </c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R5" s="70">
        <v>879376.48</v>
      </c>
      <c r="DU5" s="70">
        <f t="shared" si="2"/>
        <v>879376.48</v>
      </c>
      <c r="DV5" s="70"/>
      <c r="DW5" s="70">
        <v>439688.24</v>
      </c>
      <c r="DX5" s="70">
        <v>3027148.68</v>
      </c>
      <c r="DZ5" s="70">
        <f t="shared" si="3"/>
        <v>3466836.92</v>
      </c>
      <c r="EE5" s="70">
        <f t="shared" si="4"/>
        <v>0</v>
      </c>
    </row>
    <row r="6" spans="1:137" ht="120" x14ac:dyDescent="0.25">
      <c r="A6" s="14">
        <v>4</v>
      </c>
      <c r="B6" s="130" t="s">
        <v>1325</v>
      </c>
      <c r="C6" s="14">
        <v>2019</v>
      </c>
      <c r="D6" s="14" t="s">
        <v>387</v>
      </c>
      <c r="E6" s="16" t="s">
        <v>388</v>
      </c>
      <c r="F6" s="14" t="s">
        <v>350</v>
      </c>
      <c r="G6" s="14" t="s">
        <v>351</v>
      </c>
      <c r="H6" s="14"/>
      <c r="I6" s="56" t="s">
        <v>389</v>
      </c>
      <c r="J6" s="21" t="s">
        <v>779</v>
      </c>
      <c r="K6" s="21" t="s">
        <v>780</v>
      </c>
      <c r="L6" s="14">
        <v>27712717103</v>
      </c>
      <c r="M6" s="21" t="s">
        <v>390</v>
      </c>
      <c r="N6" s="14" t="s">
        <v>368</v>
      </c>
      <c r="O6" s="14">
        <v>10000</v>
      </c>
      <c r="P6" s="35" t="s">
        <v>391</v>
      </c>
      <c r="Q6" s="43" t="s">
        <v>392</v>
      </c>
      <c r="R6" s="24" t="s">
        <v>393</v>
      </c>
      <c r="S6" s="14" t="s">
        <v>51</v>
      </c>
      <c r="T6" s="20" t="s">
        <v>74</v>
      </c>
      <c r="U6" s="20" t="s">
        <v>372</v>
      </c>
      <c r="V6" s="20" t="s">
        <v>373</v>
      </c>
      <c r="W6" s="20"/>
      <c r="X6" s="20"/>
      <c r="Y6" s="20"/>
      <c r="Z6" s="20"/>
      <c r="AA6" s="20"/>
      <c r="AB6" s="20" t="s">
        <v>726</v>
      </c>
      <c r="AC6" s="20"/>
      <c r="AD6" s="20"/>
      <c r="AE6" s="20"/>
      <c r="AF6" s="20"/>
      <c r="AG6" s="20"/>
      <c r="AH6" s="20"/>
      <c r="AI6" s="20"/>
      <c r="AJ6" s="20" t="s">
        <v>726</v>
      </c>
      <c r="AK6" s="20"/>
      <c r="AL6" s="20" t="s">
        <v>45</v>
      </c>
      <c r="AM6" s="25">
        <f t="shared" si="5"/>
        <v>2356103</v>
      </c>
      <c r="AN6" s="71"/>
      <c r="AO6" s="71"/>
      <c r="AP6" s="70">
        <v>2356103</v>
      </c>
      <c r="AQ6" s="71"/>
      <c r="AR6" s="55" t="s">
        <v>394</v>
      </c>
      <c r="AS6" s="14" t="s">
        <v>485</v>
      </c>
      <c r="AT6" s="20" t="s">
        <v>579</v>
      </c>
      <c r="AU6" s="14" t="s">
        <v>361</v>
      </c>
      <c r="AV6" s="14" t="s">
        <v>361</v>
      </c>
      <c r="AW6" s="14" t="s">
        <v>361</v>
      </c>
      <c r="AY6" s="20" t="s">
        <v>39</v>
      </c>
      <c r="AZ6" s="40" t="s">
        <v>1210</v>
      </c>
      <c r="BB6" s="92">
        <v>43698</v>
      </c>
      <c r="BC6" s="92">
        <v>44090</v>
      </c>
      <c r="BD6" s="14" t="s">
        <v>950</v>
      </c>
      <c r="BE6" s="155">
        <v>44511</v>
      </c>
      <c r="BF6" s="20" t="s">
        <v>1179</v>
      </c>
      <c r="BG6" s="20"/>
      <c r="BK6" s="153">
        <f t="shared" si="0"/>
        <v>517926.07999999996</v>
      </c>
      <c r="BL6" s="153">
        <f t="shared" si="0"/>
        <v>517926.07916864258</v>
      </c>
      <c r="BM6" s="70">
        <f>BU6+CK6+CC6+CS6+DA6+DI6</f>
        <v>0</v>
      </c>
      <c r="BN6" s="70">
        <f t="shared" si="1"/>
        <v>0</v>
      </c>
      <c r="BO6" s="70">
        <f t="shared" si="1"/>
        <v>0</v>
      </c>
      <c r="BP6" s="70">
        <f t="shared" si="1"/>
        <v>0</v>
      </c>
      <c r="BQ6" s="70">
        <f t="shared" si="1"/>
        <v>517926.07999999996</v>
      </c>
      <c r="BR6" s="70">
        <f t="shared" si="1"/>
        <v>517926.07916864258</v>
      </c>
      <c r="BS6" s="70">
        <f t="shared" si="1"/>
        <v>0</v>
      </c>
      <c r="BT6" s="70">
        <f t="shared" si="1"/>
        <v>0</v>
      </c>
      <c r="BU6" s="70"/>
      <c r="BV6" s="70"/>
      <c r="BW6" s="70"/>
      <c r="BX6" s="70"/>
      <c r="BY6" s="70">
        <v>174534.02</v>
      </c>
      <c r="BZ6" s="70">
        <v>199882.76</v>
      </c>
      <c r="CA6" s="70"/>
      <c r="CB6" s="70"/>
      <c r="CC6" s="70"/>
      <c r="CD6" s="70"/>
      <c r="CE6" s="70"/>
      <c r="CF6" s="70"/>
      <c r="CG6" s="70">
        <v>258404.06</v>
      </c>
      <c r="CH6" s="70">
        <v>318043.31916864257</v>
      </c>
      <c r="CI6" s="70"/>
      <c r="CJ6" s="70"/>
      <c r="CK6" s="70"/>
      <c r="CL6" s="70"/>
      <c r="CM6" s="70"/>
      <c r="CN6" s="70"/>
      <c r="CO6" s="70">
        <v>84988</v>
      </c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S6" s="70">
        <v>888367.82</v>
      </c>
      <c r="DU6" s="70">
        <f t="shared" si="2"/>
        <v>888367.82</v>
      </c>
      <c r="DV6" s="70"/>
      <c r="DW6" s="70"/>
      <c r="DX6" s="70">
        <v>1413525.8629717447</v>
      </c>
      <c r="DZ6" s="70">
        <f t="shared" si="3"/>
        <v>1413525.8629717447</v>
      </c>
      <c r="EE6" s="70">
        <f t="shared" si="4"/>
        <v>0</v>
      </c>
    </row>
    <row r="7" spans="1:137" ht="90" x14ac:dyDescent="0.25">
      <c r="A7" s="14">
        <v>5</v>
      </c>
      <c r="B7" s="15" t="s">
        <v>395</v>
      </c>
      <c r="C7" s="14">
        <v>2019</v>
      </c>
      <c r="D7" s="14" t="s">
        <v>396</v>
      </c>
      <c r="E7" s="16" t="s">
        <v>397</v>
      </c>
      <c r="F7" s="14" t="s">
        <v>350</v>
      </c>
      <c r="G7" s="14" t="s">
        <v>351</v>
      </c>
      <c r="H7" s="14"/>
      <c r="I7" s="19" t="s">
        <v>398</v>
      </c>
      <c r="J7" s="21" t="s">
        <v>793</v>
      </c>
      <c r="K7" s="21" t="s">
        <v>794</v>
      </c>
      <c r="L7" s="14">
        <v>52909770220</v>
      </c>
      <c r="M7" s="22" t="s">
        <v>399</v>
      </c>
      <c r="N7" s="22" t="s">
        <v>400</v>
      </c>
      <c r="O7" s="14">
        <v>35000</v>
      </c>
      <c r="P7" s="35" t="s">
        <v>401</v>
      </c>
      <c r="Q7" s="43" t="s">
        <v>402</v>
      </c>
      <c r="R7" s="24" t="s">
        <v>403</v>
      </c>
      <c r="S7" s="20" t="s">
        <v>60</v>
      </c>
      <c r="T7" s="20" t="s">
        <v>74</v>
      </c>
      <c r="U7" s="20" t="s">
        <v>358</v>
      </c>
      <c r="V7" s="20" t="s">
        <v>359</v>
      </c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 t="s">
        <v>726</v>
      </c>
      <c r="AL7" s="20" t="s">
        <v>49</v>
      </c>
      <c r="AM7" s="25">
        <f t="shared" si="5"/>
        <v>2981254.12</v>
      </c>
      <c r="AN7" s="71"/>
      <c r="AO7" s="73">
        <v>466240</v>
      </c>
      <c r="AP7" s="70">
        <v>2515014.12</v>
      </c>
      <c r="AQ7" s="71"/>
      <c r="AR7" s="55" t="s">
        <v>404</v>
      </c>
      <c r="AS7" s="26" t="s">
        <v>839</v>
      </c>
      <c r="AT7" s="20" t="s">
        <v>579</v>
      </c>
      <c r="AU7" s="14" t="s">
        <v>361</v>
      </c>
      <c r="AV7" s="14" t="s">
        <v>361</v>
      </c>
      <c r="AW7" s="14" t="s">
        <v>361</v>
      </c>
      <c r="AY7" s="20" t="s">
        <v>39</v>
      </c>
      <c r="AZ7" s="35" t="s">
        <v>405</v>
      </c>
      <c r="BB7" s="92">
        <v>43698</v>
      </c>
      <c r="BC7" s="92">
        <v>44062</v>
      </c>
      <c r="BD7" s="14"/>
      <c r="BE7" s="155">
        <v>44482</v>
      </c>
      <c r="BG7" s="92">
        <v>44707</v>
      </c>
      <c r="BH7" s="20" t="s">
        <v>1179</v>
      </c>
      <c r="BK7" s="153">
        <f t="shared" si="0"/>
        <v>671711.8</v>
      </c>
      <c r="BL7" s="153">
        <f t="shared" si="0"/>
        <v>548017.52</v>
      </c>
      <c r="BM7" s="70">
        <f>BU7+CK7+CC7+CS7+DA7+DI7</f>
        <v>0</v>
      </c>
      <c r="BN7" s="70">
        <f t="shared" si="1"/>
        <v>0</v>
      </c>
      <c r="BO7" s="70">
        <f t="shared" si="1"/>
        <v>123881.71</v>
      </c>
      <c r="BP7" s="70">
        <f t="shared" si="1"/>
        <v>95812.77</v>
      </c>
      <c r="BQ7" s="70">
        <f t="shared" si="1"/>
        <v>547830.09000000008</v>
      </c>
      <c r="BR7" s="70">
        <f>BZ7+CP7+CH7+CX7+DF7+DN7</f>
        <v>452204.75</v>
      </c>
      <c r="BS7" s="70">
        <f t="shared" si="1"/>
        <v>0</v>
      </c>
      <c r="BT7" s="70">
        <f t="shared" si="1"/>
        <v>0</v>
      </c>
      <c r="BU7" s="70"/>
      <c r="BV7" s="70"/>
      <c r="BW7" s="70">
        <v>91690.1</v>
      </c>
      <c r="BX7" s="70">
        <v>75245.11</v>
      </c>
      <c r="BY7" s="70">
        <v>61033.01</v>
      </c>
      <c r="BZ7" s="70">
        <v>57515.55</v>
      </c>
      <c r="CA7" s="70"/>
      <c r="CB7" s="70"/>
      <c r="CC7" s="70"/>
      <c r="CD7" s="70"/>
      <c r="CE7" s="70">
        <v>32191.61</v>
      </c>
      <c r="CF7" s="70">
        <v>20567.66</v>
      </c>
      <c r="CG7" s="70">
        <v>209432</v>
      </c>
      <c r="CH7" s="70">
        <v>189800.06</v>
      </c>
      <c r="CI7" s="70"/>
      <c r="CJ7" s="70"/>
      <c r="CK7" s="70"/>
      <c r="CL7" s="70"/>
      <c r="CM7" s="70"/>
      <c r="CN7" s="70"/>
      <c r="CO7" s="70">
        <v>195896.28</v>
      </c>
      <c r="CP7" s="70">
        <v>204889.14</v>
      </c>
      <c r="CQ7" s="70"/>
      <c r="CR7" s="70"/>
      <c r="CS7" s="70"/>
      <c r="CT7" s="70"/>
      <c r="CU7" s="70"/>
      <c r="CV7" s="70"/>
      <c r="CW7" s="70">
        <v>81468.800000000003</v>
      </c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R7" s="70">
        <v>278685.59999999998</v>
      </c>
      <c r="DS7" s="70">
        <v>255624.67</v>
      </c>
      <c r="DT7" s="13"/>
      <c r="DU7" s="70">
        <f t="shared" si="2"/>
        <v>534310.27</v>
      </c>
      <c r="DV7" s="70"/>
      <c r="DW7" s="70">
        <v>76176.509999999995</v>
      </c>
      <c r="DX7" s="70">
        <v>843555.83</v>
      </c>
      <c r="DZ7" s="70">
        <f t="shared" si="3"/>
        <v>919732.34</v>
      </c>
      <c r="EC7" s="70">
        <v>922092.17</v>
      </c>
      <c r="EE7" s="70">
        <f t="shared" si="4"/>
        <v>922092.17</v>
      </c>
    </row>
    <row r="8" spans="1:137" ht="75" x14ac:dyDescent="0.25">
      <c r="A8" s="14">
        <v>6</v>
      </c>
      <c r="B8" s="130" t="s">
        <v>1328</v>
      </c>
      <c r="C8" s="14">
        <v>2019</v>
      </c>
      <c r="D8" s="14" t="s">
        <v>406</v>
      </c>
      <c r="E8" s="15" t="s">
        <v>407</v>
      </c>
      <c r="F8" s="14" t="s">
        <v>350</v>
      </c>
      <c r="G8" s="14" t="s">
        <v>351</v>
      </c>
      <c r="H8" s="14"/>
      <c r="I8" s="12" t="s">
        <v>408</v>
      </c>
      <c r="J8" s="20" t="s">
        <v>925</v>
      </c>
      <c r="K8" s="20" t="s">
        <v>926</v>
      </c>
      <c r="L8" s="14">
        <v>88255578438</v>
      </c>
      <c r="M8" s="22" t="s">
        <v>409</v>
      </c>
      <c r="N8" s="14" t="s">
        <v>368</v>
      </c>
      <c r="O8" s="14">
        <v>10000</v>
      </c>
      <c r="P8" s="35" t="s">
        <v>410</v>
      </c>
      <c r="Q8" s="43" t="s">
        <v>411</v>
      </c>
      <c r="R8" s="23" t="s">
        <v>412</v>
      </c>
      <c r="S8" s="14" t="s">
        <v>51</v>
      </c>
      <c r="T8" s="20" t="s">
        <v>74</v>
      </c>
      <c r="U8" s="20" t="s">
        <v>358</v>
      </c>
      <c r="V8" s="20" t="s">
        <v>359</v>
      </c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 t="s">
        <v>45</v>
      </c>
      <c r="AM8" s="25">
        <v>3258368.66</v>
      </c>
      <c r="AN8" s="71"/>
      <c r="AO8" s="71"/>
      <c r="AP8" s="70">
        <v>3258368.66</v>
      </c>
      <c r="AQ8" s="71"/>
      <c r="AR8" s="55"/>
      <c r="AS8" s="14" t="s">
        <v>485</v>
      </c>
      <c r="AT8" s="20" t="s">
        <v>579</v>
      </c>
      <c r="AU8" s="14" t="s">
        <v>361</v>
      </c>
      <c r="AV8" s="14" t="s">
        <v>361</v>
      </c>
      <c r="AW8" s="14" t="s">
        <v>361</v>
      </c>
      <c r="AY8" s="20" t="s">
        <v>39</v>
      </c>
      <c r="AZ8" s="40" t="s">
        <v>1210</v>
      </c>
      <c r="BB8" s="92">
        <v>43711</v>
      </c>
      <c r="BC8" s="92">
        <v>44029</v>
      </c>
      <c r="BD8" s="14"/>
      <c r="BE8" s="92">
        <v>44363</v>
      </c>
      <c r="BG8" s="92">
        <v>44708</v>
      </c>
      <c r="BH8" s="20" t="s">
        <v>1179</v>
      </c>
      <c r="BK8" s="153">
        <f t="shared" si="0"/>
        <v>715594.5</v>
      </c>
      <c r="BL8" s="153">
        <f t="shared" si="0"/>
        <v>715594.50063750008</v>
      </c>
      <c r="BM8" s="70">
        <f t="shared" ref="BM8:BM15" si="6">BU8+CK8+CC8+CS8+DA8+DI8</f>
        <v>0</v>
      </c>
      <c r="BN8" s="70">
        <f t="shared" si="1"/>
        <v>0</v>
      </c>
      <c r="BO8" s="70">
        <f t="shared" si="1"/>
        <v>0</v>
      </c>
      <c r="BP8" s="70">
        <f t="shared" si="1"/>
        <v>0</v>
      </c>
      <c r="BQ8" s="70">
        <f t="shared" si="1"/>
        <v>715594.5</v>
      </c>
      <c r="BR8" s="70">
        <f t="shared" si="1"/>
        <v>715594.50063750008</v>
      </c>
      <c r="BS8" s="70">
        <f t="shared" si="1"/>
        <v>0</v>
      </c>
      <c r="BT8" s="70">
        <f t="shared" si="1"/>
        <v>0</v>
      </c>
      <c r="BU8" s="70"/>
      <c r="BV8" s="70"/>
      <c r="BW8" s="70"/>
      <c r="BX8" s="70"/>
      <c r="BY8" s="70">
        <v>215111.19</v>
      </c>
      <c r="BZ8" s="70">
        <v>215358.25</v>
      </c>
      <c r="CA8" s="70"/>
      <c r="CB8" s="70"/>
      <c r="CC8" s="70"/>
      <c r="CD8" s="70"/>
      <c r="CE8" s="70"/>
      <c r="CF8" s="70"/>
      <c r="CG8" s="70">
        <v>356486.01</v>
      </c>
      <c r="CH8" s="70">
        <v>362471.7306375</v>
      </c>
      <c r="CI8" s="70"/>
      <c r="CJ8" s="70"/>
      <c r="CK8" s="70"/>
      <c r="CL8" s="70"/>
      <c r="CM8" s="70"/>
      <c r="CN8" s="70"/>
      <c r="CO8" s="70">
        <v>143997.29999999999</v>
      </c>
      <c r="CP8" s="70">
        <v>137764.51999999999</v>
      </c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S8" s="70">
        <v>957147.79</v>
      </c>
      <c r="DU8" s="70">
        <f t="shared" si="2"/>
        <v>957147.79</v>
      </c>
      <c r="DV8" s="70"/>
      <c r="DW8" s="70"/>
      <c r="DX8" s="70">
        <v>1610985.4694999999</v>
      </c>
      <c r="DZ8" s="70">
        <f t="shared" si="3"/>
        <v>1610985.4694999999</v>
      </c>
      <c r="EC8" s="70">
        <v>651248.4</v>
      </c>
      <c r="EE8" s="70">
        <f t="shared" si="4"/>
        <v>651248.4</v>
      </c>
    </row>
    <row r="9" spans="1:137" ht="45" x14ac:dyDescent="0.25">
      <c r="A9" s="14">
        <v>7</v>
      </c>
      <c r="B9" s="15" t="s">
        <v>413</v>
      </c>
      <c r="C9" s="14">
        <v>2019</v>
      </c>
      <c r="D9" s="14" t="s">
        <v>414</v>
      </c>
      <c r="E9" s="15" t="s">
        <v>415</v>
      </c>
      <c r="F9" s="14" t="s">
        <v>350</v>
      </c>
      <c r="G9" s="14" t="s">
        <v>420</v>
      </c>
      <c r="H9" s="14"/>
      <c r="I9" s="36" t="s">
        <v>421</v>
      </c>
      <c r="J9" s="20" t="s">
        <v>923</v>
      </c>
      <c r="K9" s="20" t="s">
        <v>924</v>
      </c>
      <c r="L9" s="14">
        <v>33890755814</v>
      </c>
      <c r="M9" s="22" t="s">
        <v>416</v>
      </c>
      <c r="N9" s="14" t="s">
        <v>417</v>
      </c>
      <c r="O9" s="14">
        <v>10430</v>
      </c>
      <c r="P9" s="35" t="s">
        <v>418</v>
      </c>
      <c r="Q9" s="43" t="s">
        <v>419</v>
      </c>
      <c r="R9" s="23" t="s">
        <v>568</v>
      </c>
      <c r="S9" s="14" t="s">
        <v>71</v>
      </c>
      <c r="T9" s="20" t="s">
        <v>74</v>
      </c>
      <c r="U9" s="20" t="s">
        <v>372</v>
      </c>
      <c r="V9" s="20" t="s">
        <v>422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 t="s">
        <v>45</v>
      </c>
      <c r="AM9" s="25">
        <f t="shared" si="5"/>
        <v>55914219.880000003</v>
      </c>
      <c r="AN9" s="71"/>
      <c r="AO9" s="71"/>
      <c r="AP9" s="70">
        <v>55914219.880000003</v>
      </c>
      <c r="AQ9" s="71"/>
      <c r="AR9" s="55" t="s">
        <v>423</v>
      </c>
      <c r="AS9" s="14" t="s">
        <v>423</v>
      </c>
      <c r="AT9" s="20" t="s">
        <v>169</v>
      </c>
      <c r="AU9" s="14" t="s">
        <v>361</v>
      </c>
      <c r="AV9" s="14" t="s">
        <v>361</v>
      </c>
      <c r="AW9" s="14" t="s">
        <v>376</v>
      </c>
      <c r="AY9" s="20" t="s">
        <v>39</v>
      </c>
      <c r="AZ9" s="40" t="s">
        <v>424</v>
      </c>
      <c r="BB9" s="92">
        <v>43861</v>
      </c>
      <c r="BC9" s="92">
        <v>44225</v>
      </c>
      <c r="BD9" s="14"/>
      <c r="BE9" s="15" t="s">
        <v>1251</v>
      </c>
      <c r="BF9" s="36" t="s">
        <v>1179</v>
      </c>
      <c r="BG9" s="36"/>
      <c r="BK9" s="153">
        <f t="shared" si="0"/>
        <v>7299107.0499999998</v>
      </c>
      <c r="BL9" s="153">
        <f t="shared" si="0"/>
        <v>4240951.83</v>
      </c>
      <c r="BM9" s="70">
        <f t="shared" si="6"/>
        <v>0</v>
      </c>
      <c r="BN9" s="70">
        <f t="shared" si="1"/>
        <v>0</v>
      </c>
      <c r="BO9" s="70">
        <f t="shared" si="1"/>
        <v>0</v>
      </c>
      <c r="BP9" s="70">
        <f t="shared" si="1"/>
        <v>0</v>
      </c>
      <c r="BQ9" s="70">
        <f t="shared" si="1"/>
        <v>7299107.0499999998</v>
      </c>
      <c r="BR9" s="70">
        <f t="shared" si="1"/>
        <v>4240951.83</v>
      </c>
      <c r="BS9" s="70">
        <f t="shared" si="1"/>
        <v>0</v>
      </c>
      <c r="BT9" s="70">
        <f t="shared" si="1"/>
        <v>0</v>
      </c>
      <c r="BU9" s="70"/>
      <c r="BV9" s="70"/>
      <c r="BW9" s="70"/>
      <c r="BX9" s="70"/>
      <c r="BY9" s="70">
        <v>1245225.05</v>
      </c>
      <c r="BZ9" s="70">
        <v>834100.1</v>
      </c>
      <c r="CA9" s="70"/>
      <c r="CB9" s="70"/>
      <c r="CC9" s="70"/>
      <c r="CD9" s="70"/>
      <c r="CE9" s="70"/>
      <c r="CF9" s="70"/>
      <c r="CG9" s="70">
        <v>2444100.42</v>
      </c>
      <c r="CH9" s="70">
        <v>3406851.73</v>
      </c>
      <c r="CI9" s="70"/>
      <c r="CJ9" s="70"/>
      <c r="CK9" s="70"/>
      <c r="CL9" s="70"/>
      <c r="CM9" s="70"/>
      <c r="CN9" s="70"/>
      <c r="CO9" s="70">
        <v>2412604.42</v>
      </c>
      <c r="CP9" s="70"/>
      <c r="CQ9" s="70"/>
      <c r="CR9" s="70"/>
      <c r="CS9" s="70"/>
      <c r="CT9" s="70"/>
      <c r="CU9" s="70"/>
      <c r="CV9" s="70"/>
      <c r="CW9" s="70">
        <v>1197177.1599999999</v>
      </c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S9" s="70">
        <v>3707111.56</v>
      </c>
      <c r="DU9" s="70">
        <f t="shared" si="2"/>
        <v>3707111.56</v>
      </c>
      <c r="DV9" s="70"/>
      <c r="DW9" s="70"/>
      <c r="DX9" s="70">
        <v>15141563.26</v>
      </c>
      <c r="DZ9" s="70">
        <f t="shared" si="3"/>
        <v>15141563.26</v>
      </c>
      <c r="EE9" s="70">
        <f t="shared" si="4"/>
        <v>0</v>
      </c>
    </row>
    <row r="10" spans="1:137" ht="75" x14ac:dyDescent="0.25">
      <c r="A10" s="14">
        <v>8</v>
      </c>
      <c r="B10" s="15" t="s">
        <v>425</v>
      </c>
      <c r="C10" s="14">
        <v>2019</v>
      </c>
      <c r="D10" s="14" t="s">
        <v>426</v>
      </c>
      <c r="E10" s="15" t="s">
        <v>427</v>
      </c>
      <c r="F10" s="14" t="s">
        <v>350</v>
      </c>
      <c r="G10" s="14" t="s">
        <v>351</v>
      </c>
      <c r="H10" s="14"/>
      <c r="I10" s="36" t="s">
        <v>428</v>
      </c>
      <c r="J10" s="103">
        <v>43678</v>
      </c>
      <c r="K10" s="103">
        <v>44408</v>
      </c>
      <c r="L10" s="14">
        <v>48223755696</v>
      </c>
      <c r="M10" s="21" t="s">
        <v>429</v>
      </c>
      <c r="N10" s="14" t="s">
        <v>368</v>
      </c>
      <c r="O10" s="14">
        <v>10000</v>
      </c>
      <c r="P10" s="35" t="s">
        <v>430</v>
      </c>
      <c r="Q10" s="43" t="s">
        <v>431</v>
      </c>
      <c r="R10" s="37" t="s">
        <v>432</v>
      </c>
      <c r="S10" s="14" t="s">
        <v>51</v>
      </c>
      <c r="T10" s="20" t="s">
        <v>74</v>
      </c>
      <c r="U10" s="20" t="s">
        <v>358</v>
      </c>
      <c r="V10" s="20" t="s">
        <v>359</v>
      </c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 t="s">
        <v>45</v>
      </c>
      <c r="AM10" s="25">
        <f t="shared" si="5"/>
        <v>3242856.35</v>
      </c>
      <c r="AN10" s="70"/>
      <c r="AO10" s="70"/>
      <c r="AP10" s="70">
        <v>3242856.35</v>
      </c>
      <c r="AQ10" s="71"/>
      <c r="AR10" s="55" t="s">
        <v>433</v>
      </c>
      <c r="AS10" s="26" t="s">
        <v>839</v>
      </c>
      <c r="AT10" s="20" t="s">
        <v>579</v>
      </c>
      <c r="AU10" s="14" t="s">
        <v>361</v>
      </c>
      <c r="AV10" s="14" t="s">
        <v>361</v>
      </c>
      <c r="AW10" s="14" t="s">
        <v>361</v>
      </c>
      <c r="AY10" s="20" t="s">
        <v>39</v>
      </c>
      <c r="AZ10" s="40" t="s">
        <v>435</v>
      </c>
      <c r="BB10" s="92">
        <v>43763</v>
      </c>
      <c r="BC10" s="92">
        <v>44062</v>
      </c>
      <c r="BD10" s="14"/>
      <c r="BE10" s="155">
        <v>44482</v>
      </c>
      <c r="BF10" s="36" t="s">
        <v>1179</v>
      </c>
      <c r="BG10" s="36"/>
      <c r="BK10" s="153">
        <f t="shared" si="0"/>
        <v>707238.16</v>
      </c>
      <c r="BL10" s="153">
        <f t="shared" si="0"/>
        <v>726347.68099999998</v>
      </c>
      <c r="BM10" s="70">
        <f t="shared" si="6"/>
        <v>0</v>
      </c>
      <c r="BN10" s="70">
        <f t="shared" si="1"/>
        <v>0</v>
      </c>
      <c r="BO10" s="70">
        <f t="shared" si="1"/>
        <v>0</v>
      </c>
      <c r="BP10" s="70">
        <f t="shared" si="1"/>
        <v>0</v>
      </c>
      <c r="BQ10" s="70">
        <f t="shared" si="1"/>
        <v>707238.16</v>
      </c>
      <c r="BR10" s="70">
        <f t="shared" si="1"/>
        <v>726347.68099999998</v>
      </c>
      <c r="BS10" s="70">
        <f t="shared" si="1"/>
        <v>0</v>
      </c>
      <c r="BT10" s="70">
        <f t="shared" si="1"/>
        <v>0</v>
      </c>
      <c r="BU10" s="70"/>
      <c r="BV10" s="70"/>
      <c r="BW10" s="70"/>
      <c r="BX10" s="70"/>
      <c r="BY10" s="70">
        <v>25556.76</v>
      </c>
      <c r="BZ10" s="70">
        <v>111681.44100000001</v>
      </c>
      <c r="CA10" s="70"/>
      <c r="CB10" s="70"/>
      <c r="CC10" s="70"/>
      <c r="CD10" s="70"/>
      <c r="CE10" s="70"/>
      <c r="CF10" s="70"/>
      <c r="CG10" s="70">
        <v>337832.38</v>
      </c>
      <c r="CH10" s="70">
        <v>351317.56</v>
      </c>
      <c r="CI10" s="70"/>
      <c r="CJ10" s="70"/>
      <c r="CK10" s="70"/>
      <c r="CL10" s="70"/>
      <c r="CM10" s="70"/>
      <c r="CN10" s="70"/>
      <c r="CO10" s="70">
        <v>343849.02</v>
      </c>
      <c r="CP10" s="70">
        <v>263348.68</v>
      </c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S10" s="70">
        <v>496361.96</v>
      </c>
      <c r="DU10" s="70">
        <f t="shared" si="2"/>
        <v>496361.96</v>
      </c>
      <c r="DV10" s="70"/>
      <c r="DW10" s="70"/>
      <c r="DX10" s="70">
        <v>1561411.37</v>
      </c>
      <c r="DZ10" s="70">
        <f t="shared" si="3"/>
        <v>1561411.37</v>
      </c>
      <c r="EE10" s="70">
        <f t="shared" si="4"/>
        <v>0</v>
      </c>
    </row>
    <row r="11" spans="1:137" ht="105" x14ac:dyDescent="0.25">
      <c r="A11" s="14">
        <v>9</v>
      </c>
      <c r="B11" s="15" t="s">
        <v>436</v>
      </c>
      <c r="C11" s="14">
        <v>2019</v>
      </c>
      <c r="D11" s="14" t="s">
        <v>437</v>
      </c>
      <c r="E11" s="15" t="s">
        <v>438</v>
      </c>
      <c r="F11" s="14" t="s">
        <v>350</v>
      </c>
      <c r="G11" s="14" t="s">
        <v>420</v>
      </c>
      <c r="H11" s="14"/>
      <c r="I11" s="36" t="s">
        <v>439</v>
      </c>
      <c r="J11" s="103">
        <v>43678</v>
      </c>
      <c r="K11" s="103">
        <v>44773</v>
      </c>
      <c r="L11" s="14">
        <v>99338993079</v>
      </c>
      <c r="M11" s="20" t="s">
        <v>440</v>
      </c>
      <c r="N11" s="14" t="s">
        <v>368</v>
      </c>
      <c r="O11" s="14">
        <v>10000</v>
      </c>
      <c r="P11" s="35" t="s">
        <v>441</v>
      </c>
      <c r="Q11" s="20" t="s">
        <v>442</v>
      </c>
      <c r="R11" s="20" t="s">
        <v>443</v>
      </c>
      <c r="S11" s="14" t="s">
        <v>51</v>
      </c>
      <c r="T11" s="20" t="s">
        <v>74</v>
      </c>
      <c r="U11" s="20" t="s">
        <v>358</v>
      </c>
      <c r="V11" s="20" t="s">
        <v>359</v>
      </c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 t="s">
        <v>45</v>
      </c>
      <c r="AM11" s="25">
        <f t="shared" si="5"/>
        <v>3266607.62</v>
      </c>
      <c r="AN11" s="71"/>
      <c r="AO11" s="71"/>
      <c r="AP11" s="70">
        <v>3266607.62</v>
      </c>
      <c r="AQ11" s="71"/>
      <c r="AR11" s="55" t="s">
        <v>444</v>
      </c>
      <c r="AS11" s="26" t="s">
        <v>839</v>
      </c>
      <c r="AT11" s="20" t="s">
        <v>579</v>
      </c>
      <c r="AU11" s="14" t="s">
        <v>361</v>
      </c>
      <c r="AV11" s="14" t="s">
        <v>361</v>
      </c>
      <c r="AW11" s="14" t="s">
        <v>361</v>
      </c>
      <c r="AY11" s="20" t="s">
        <v>39</v>
      </c>
      <c r="AZ11" s="40" t="s">
        <v>477</v>
      </c>
      <c r="BB11" s="92">
        <v>43763</v>
      </c>
      <c r="BC11" s="92">
        <v>44062</v>
      </c>
      <c r="BD11" s="14"/>
      <c r="BE11" s="155">
        <v>44519</v>
      </c>
      <c r="BG11" s="155">
        <v>44818</v>
      </c>
      <c r="BH11" s="20" t="s">
        <v>1179</v>
      </c>
      <c r="BK11" s="153">
        <f t="shared" si="0"/>
        <v>713202.10999999987</v>
      </c>
      <c r="BL11" s="153">
        <f t="shared" si="0"/>
        <v>564699.29</v>
      </c>
      <c r="BM11" s="70">
        <f t="shared" si="6"/>
        <v>0</v>
      </c>
      <c r="BN11" s="70">
        <f t="shared" si="1"/>
        <v>0</v>
      </c>
      <c r="BO11" s="70">
        <f t="shared" si="1"/>
        <v>0</v>
      </c>
      <c r="BP11" s="70">
        <f t="shared" si="1"/>
        <v>0</v>
      </c>
      <c r="BQ11" s="70">
        <f t="shared" si="1"/>
        <v>713202.10999999987</v>
      </c>
      <c r="BR11" s="70">
        <f t="shared" si="1"/>
        <v>564699.29</v>
      </c>
      <c r="BS11" s="70">
        <f t="shared" si="1"/>
        <v>0</v>
      </c>
      <c r="BT11" s="70">
        <f t="shared" si="1"/>
        <v>0</v>
      </c>
      <c r="BU11" s="70"/>
      <c r="BV11" s="70"/>
      <c r="BW11" s="70"/>
      <c r="BX11" s="70"/>
      <c r="BY11" s="70">
        <v>119002.68</v>
      </c>
      <c r="BZ11" s="70">
        <v>116084.54</v>
      </c>
      <c r="CA11" s="70"/>
      <c r="CB11" s="70"/>
      <c r="CC11" s="70"/>
      <c r="CD11" s="70"/>
      <c r="CE11" s="70"/>
      <c r="CF11" s="70"/>
      <c r="CG11" s="70">
        <v>320759.71999999997</v>
      </c>
      <c r="CH11" s="70">
        <v>163573.04</v>
      </c>
      <c r="CI11" s="70"/>
      <c r="CJ11" s="70"/>
      <c r="CK11" s="70"/>
      <c r="CL11" s="70"/>
      <c r="CM11" s="70"/>
      <c r="CN11" s="70"/>
      <c r="CO11" s="70">
        <v>170993.74</v>
      </c>
      <c r="CP11" s="70">
        <v>285041.71000000002</v>
      </c>
      <c r="CQ11" s="70"/>
      <c r="CR11" s="70"/>
      <c r="CS11" s="70"/>
      <c r="CT11" s="70"/>
      <c r="CU11" s="70"/>
      <c r="CV11" s="70"/>
      <c r="CW11" s="70">
        <v>102445.97</v>
      </c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S11" s="70">
        <v>515931.31</v>
      </c>
      <c r="DU11" s="70">
        <f t="shared" si="2"/>
        <v>515931.31</v>
      </c>
      <c r="DV11" s="70"/>
      <c r="DW11" s="70"/>
      <c r="DX11" s="70">
        <v>726991.28</v>
      </c>
      <c r="DZ11" s="70">
        <f t="shared" si="3"/>
        <v>726991.28</v>
      </c>
      <c r="EC11" s="70">
        <v>1282814.3899999999</v>
      </c>
      <c r="EE11" s="70">
        <f t="shared" si="4"/>
        <v>1282814.3899999999</v>
      </c>
    </row>
    <row r="12" spans="1:137" ht="75" x14ac:dyDescent="0.25">
      <c r="A12" s="14">
        <v>10</v>
      </c>
      <c r="B12" s="15" t="s">
        <v>445</v>
      </c>
      <c r="C12" s="14">
        <v>2019</v>
      </c>
      <c r="D12" s="14" t="s">
        <v>446</v>
      </c>
      <c r="E12" s="15" t="s">
        <v>447</v>
      </c>
      <c r="F12" s="14" t="s">
        <v>350</v>
      </c>
      <c r="G12" s="14" t="s">
        <v>365</v>
      </c>
      <c r="H12" s="14"/>
      <c r="I12" s="12" t="s">
        <v>448</v>
      </c>
      <c r="J12" s="103" t="s">
        <v>918</v>
      </c>
      <c r="K12" s="103" t="s">
        <v>919</v>
      </c>
      <c r="L12" s="14">
        <v>56906077918</v>
      </c>
      <c r="M12" s="22" t="s">
        <v>464</v>
      </c>
      <c r="N12" s="14" t="s">
        <v>368</v>
      </c>
      <c r="O12" s="14">
        <v>10000</v>
      </c>
      <c r="P12" s="35" t="s">
        <v>449</v>
      </c>
      <c r="Q12" s="43" t="s">
        <v>450</v>
      </c>
      <c r="R12" s="23" t="s">
        <v>476</v>
      </c>
      <c r="S12" s="14" t="s">
        <v>51</v>
      </c>
      <c r="T12" s="20" t="s">
        <v>74</v>
      </c>
      <c r="U12" s="20" t="s">
        <v>358</v>
      </c>
      <c r="V12" s="20" t="s">
        <v>359</v>
      </c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 t="s">
        <v>49</v>
      </c>
      <c r="AM12" s="25">
        <f t="shared" si="5"/>
        <v>8089918.3100000005</v>
      </c>
      <c r="AN12" s="71"/>
      <c r="AO12" s="70">
        <v>1748682.1</v>
      </c>
      <c r="AP12" s="70">
        <v>6341236.21</v>
      </c>
      <c r="AQ12" s="71"/>
      <c r="AR12" s="55" t="s">
        <v>451</v>
      </c>
      <c r="AS12" s="26" t="s">
        <v>839</v>
      </c>
      <c r="AT12" s="20" t="s">
        <v>579</v>
      </c>
      <c r="AU12" s="14" t="s">
        <v>361</v>
      </c>
      <c r="AV12" s="14" t="s">
        <v>361</v>
      </c>
      <c r="AW12" s="14" t="s">
        <v>376</v>
      </c>
      <c r="AY12" s="20" t="s">
        <v>39</v>
      </c>
      <c r="AZ12" s="40" t="s">
        <v>477</v>
      </c>
      <c r="BB12" s="92">
        <v>43801</v>
      </c>
      <c r="BC12" s="92">
        <v>44181</v>
      </c>
      <c r="BD12" s="14"/>
      <c r="BE12" s="155">
        <v>44523</v>
      </c>
      <c r="BF12" s="36" t="s">
        <v>1179</v>
      </c>
      <c r="BG12" s="36"/>
      <c r="BK12" s="153">
        <f t="shared" si="0"/>
        <v>1834960.8200000003</v>
      </c>
      <c r="BL12" s="153">
        <f t="shared" si="0"/>
        <v>846860.40999999992</v>
      </c>
      <c r="BM12" s="70">
        <f t="shared" si="6"/>
        <v>0</v>
      </c>
      <c r="BN12" s="70">
        <f t="shared" si="1"/>
        <v>0</v>
      </c>
      <c r="BO12" s="70">
        <f t="shared" si="1"/>
        <v>461627.52</v>
      </c>
      <c r="BP12" s="70">
        <f t="shared" si="1"/>
        <v>412379.94</v>
      </c>
      <c r="BQ12" s="70">
        <f t="shared" si="1"/>
        <v>1373333.3000000003</v>
      </c>
      <c r="BR12" s="70">
        <f t="shared" si="1"/>
        <v>434480.47</v>
      </c>
      <c r="BS12" s="70">
        <f t="shared" si="1"/>
        <v>0</v>
      </c>
      <c r="BT12" s="70">
        <f t="shared" si="1"/>
        <v>0</v>
      </c>
      <c r="BU12" s="70"/>
      <c r="BV12" s="70"/>
      <c r="BW12" s="70">
        <v>106191.5</v>
      </c>
      <c r="BX12" s="70">
        <v>68677.320000000007</v>
      </c>
      <c r="BY12" s="70">
        <v>0</v>
      </c>
      <c r="BZ12" s="70"/>
      <c r="CA12" s="70"/>
      <c r="CB12" s="70"/>
      <c r="CC12" s="70"/>
      <c r="CD12" s="70"/>
      <c r="CE12" s="70">
        <v>355436.02</v>
      </c>
      <c r="CF12" s="70">
        <v>343702.62</v>
      </c>
      <c r="CG12" s="70">
        <v>278492.11</v>
      </c>
      <c r="CH12" s="70">
        <v>434480.47</v>
      </c>
      <c r="CI12" s="70"/>
      <c r="CJ12" s="70"/>
      <c r="CK12" s="70"/>
      <c r="CL12" s="70"/>
      <c r="CM12" s="70"/>
      <c r="CN12" s="70"/>
      <c r="CO12" s="70">
        <v>817541.55</v>
      </c>
      <c r="CP12" s="70"/>
      <c r="CQ12" s="70"/>
      <c r="CR12" s="70"/>
      <c r="CS12" s="70"/>
      <c r="CT12" s="70"/>
      <c r="CU12" s="70"/>
      <c r="CV12" s="70"/>
      <c r="CW12" s="70">
        <v>277299.64</v>
      </c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R12" s="70">
        <v>254360.45</v>
      </c>
      <c r="DU12" s="70">
        <f t="shared" si="2"/>
        <v>254360.45</v>
      </c>
      <c r="DV12" s="70"/>
      <c r="DW12" s="70">
        <v>1272972.6599999999</v>
      </c>
      <c r="DX12" s="70">
        <v>1931024.29</v>
      </c>
      <c r="DZ12" s="70">
        <f t="shared" si="3"/>
        <v>3203996.95</v>
      </c>
      <c r="EE12" s="70">
        <f t="shared" si="4"/>
        <v>0</v>
      </c>
    </row>
    <row r="13" spans="1:137" ht="105" x14ac:dyDescent="0.25">
      <c r="A13" s="14">
        <v>11</v>
      </c>
      <c r="B13" s="15" t="s">
        <v>452</v>
      </c>
      <c r="C13" s="14">
        <v>2019</v>
      </c>
      <c r="D13" s="14" t="s">
        <v>453</v>
      </c>
      <c r="E13" s="15" t="s">
        <v>454</v>
      </c>
      <c r="F13" s="14" t="s">
        <v>350</v>
      </c>
      <c r="G13" s="14" t="s">
        <v>455</v>
      </c>
      <c r="H13" s="14"/>
      <c r="I13" s="36" t="s">
        <v>456</v>
      </c>
      <c r="J13" s="21" t="s">
        <v>453</v>
      </c>
      <c r="K13" s="21" t="s">
        <v>922</v>
      </c>
      <c r="L13" s="14">
        <v>87108765199</v>
      </c>
      <c r="M13" s="22" t="s">
        <v>457</v>
      </c>
      <c r="N13" s="14" t="s">
        <v>368</v>
      </c>
      <c r="O13" s="14">
        <v>10000</v>
      </c>
      <c r="P13" s="35" t="s">
        <v>458</v>
      </c>
      <c r="Q13" s="43" t="s">
        <v>459</v>
      </c>
      <c r="R13" s="23" t="s">
        <v>460</v>
      </c>
      <c r="S13" s="14" t="s">
        <v>51</v>
      </c>
      <c r="T13" s="20" t="s">
        <v>74</v>
      </c>
      <c r="U13" s="20" t="s">
        <v>461</v>
      </c>
      <c r="V13" s="20" t="s">
        <v>462</v>
      </c>
      <c r="W13" s="20"/>
      <c r="X13" s="20"/>
      <c r="Y13" s="20"/>
      <c r="Z13" s="20"/>
      <c r="AA13" s="20" t="s">
        <v>726</v>
      </c>
      <c r="AB13" s="20"/>
      <c r="AC13" s="20"/>
      <c r="AD13" s="20"/>
      <c r="AE13" s="20"/>
      <c r="AF13" s="20"/>
      <c r="AG13" s="20"/>
      <c r="AH13" s="20"/>
      <c r="AI13" s="20" t="s">
        <v>726</v>
      </c>
      <c r="AJ13" s="20" t="s">
        <v>726</v>
      </c>
      <c r="AK13" s="20" t="s">
        <v>726</v>
      </c>
      <c r="AL13" s="20" t="s">
        <v>49</v>
      </c>
      <c r="AM13" s="25">
        <f t="shared" si="5"/>
        <v>788375.52</v>
      </c>
      <c r="AN13" s="71"/>
      <c r="AO13" s="70">
        <v>738244.24</v>
      </c>
      <c r="AP13" s="70">
        <v>50131.28</v>
      </c>
      <c r="AQ13" s="71"/>
      <c r="AR13" s="55" t="s">
        <v>463</v>
      </c>
      <c r="AS13" s="26">
        <v>26.5</v>
      </c>
      <c r="AT13" s="20" t="str">
        <f>LOOKUP(AS13,Osnovno!$A$2:$B$88,Osnovno!$B$2:$B$88)</f>
        <v xml:space="preserve">Proizvodnja instrumenata i aparata za mjerenje, ispitivanje i navigaciju; proizvodnja satova </v>
      </c>
      <c r="AU13" s="14" t="s">
        <v>361</v>
      </c>
      <c r="AV13" s="14" t="s">
        <v>361</v>
      </c>
      <c r="AW13" s="14" t="s">
        <v>361</v>
      </c>
      <c r="AY13" s="20" t="s">
        <v>39</v>
      </c>
      <c r="AZ13" s="40" t="s">
        <v>477</v>
      </c>
      <c r="BB13" s="92">
        <v>43808</v>
      </c>
      <c r="BC13" s="92">
        <v>44032</v>
      </c>
      <c r="BD13" s="14"/>
      <c r="BE13" s="15" t="s">
        <v>1250</v>
      </c>
      <c r="BF13" s="36" t="s">
        <v>1179</v>
      </c>
      <c r="BG13" s="36"/>
      <c r="BK13" s="153">
        <f t="shared" si="0"/>
        <v>206226.83000000002</v>
      </c>
      <c r="BL13" s="153">
        <f t="shared" si="0"/>
        <v>137764.17000000001</v>
      </c>
      <c r="BM13" s="70">
        <f t="shared" si="6"/>
        <v>0</v>
      </c>
      <c r="BN13" s="70">
        <f t="shared" si="1"/>
        <v>0</v>
      </c>
      <c r="BO13" s="70">
        <f t="shared" si="1"/>
        <v>195369.57</v>
      </c>
      <c r="BP13" s="70">
        <f t="shared" si="1"/>
        <v>137764.17000000001</v>
      </c>
      <c r="BQ13" s="70">
        <f t="shared" si="1"/>
        <v>10857.26</v>
      </c>
      <c r="BR13" s="70">
        <f t="shared" si="1"/>
        <v>0</v>
      </c>
      <c r="BS13" s="70">
        <f t="shared" si="1"/>
        <v>0</v>
      </c>
      <c r="BT13" s="70">
        <f t="shared" si="1"/>
        <v>0</v>
      </c>
      <c r="BU13" s="70"/>
      <c r="BV13" s="70"/>
      <c r="BW13" s="70">
        <v>83084.86</v>
      </c>
      <c r="BX13" s="70">
        <v>31484.51</v>
      </c>
      <c r="BY13" s="70"/>
      <c r="BZ13" s="70"/>
      <c r="CA13" s="70"/>
      <c r="CB13" s="70"/>
      <c r="CC13" s="70"/>
      <c r="CD13" s="70"/>
      <c r="CE13" s="70">
        <v>112284.71</v>
      </c>
      <c r="CF13" s="70">
        <v>106279.66</v>
      </c>
      <c r="CG13" s="70"/>
      <c r="CH13" s="70"/>
      <c r="CI13" s="70"/>
      <c r="CJ13" s="70"/>
      <c r="CK13" s="70"/>
      <c r="CL13" s="70"/>
      <c r="CM13" s="70"/>
      <c r="CN13" s="70"/>
      <c r="CO13" s="70">
        <v>10857.26</v>
      </c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R13" s="70">
        <v>118078.57</v>
      </c>
      <c r="DU13" s="70">
        <f t="shared" si="2"/>
        <v>118078.57</v>
      </c>
      <c r="DV13" s="70"/>
      <c r="DW13" s="70">
        <v>393628.38</v>
      </c>
      <c r="DX13" s="70"/>
      <c r="DZ13" s="70">
        <f t="shared" si="3"/>
        <v>393628.38</v>
      </c>
      <c r="EE13" s="70">
        <f t="shared" si="4"/>
        <v>0</v>
      </c>
    </row>
    <row r="14" spans="1:137" ht="90" x14ac:dyDescent="0.25">
      <c r="A14" s="14">
        <v>12</v>
      </c>
      <c r="B14" s="130" t="s">
        <v>1286</v>
      </c>
      <c r="C14" s="14">
        <v>2019</v>
      </c>
      <c r="D14" s="14" t="s">
        <v>465</v>
      </c>
      <c r="E14" s="15" t="s">
        <v>466</v>
      </c>
      <c r="F14" s="14" t="s">
        <v>350</v>
      </c>
      <c r="G14" s="14" t="s">
        <v>420</v>
      </c>
      <c r="H14" s="14"/>
      <c r="I14" s="36" t="s">
        <v>467</v>
      </c>
      <c r="J14" s="21" t="s">
        <v>465</v>
      </c>
      <c r="K14" s="21" t="s">
        <v>927</v>
      </c>
      <c r="L14" s="14">
        <v>84214771175</v>
      </c>
      <c r="M14" s="22" t="s">
        <v>468</v>
      </c>
      <c r="N14" s="14" t="s">
        <v>368</v>
      </c>
      <c r="O14" s="14">
        <v>10000</v>
      </c>
      <c r="P14" s="35" t="s">
        <v>469</v>
      </c>
      <c r="Q14" s="42" t="s">
        <v>470</v>
      </c>
      <c r="R14" s="23" t="s">
        <v>471</v>
      </c>
      <c r="S14" s="14" t="s">
        <v>51</v>
      </c>
      <c r="T14" s="20" t="s">
        <v>74</v>
      </c>
      <c r="U14" s="20" t="s">
        <v>461</v>
      </c>
      <c r="V14" s="61" t="s">
        <v>554</v>
      </c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20" t="s">
        <v>44</v>
      </c>
      <c r="AM14" s="25">
        <f t="shared" si="5"/>
        <v>3638361.95</v>
      </c>
      <c r="AN14" s="71"/>
      <c r="AO14" s="70">
        <v>3638361.95</v>
      </c>
      <c r="AP14" s="70"/>
      <c r="AQ14" s="71"/>
      <c r="AR14" s="55" t="s">
        <v>650</v>
      </c>
      <c r="AS14" s="26" t="s">
        <v>651</v>
      </c>
      <c r="AT14" s="20" t="s">
        <v>172</v>
      </c>
      <c r="AU14" s="14" t="s">
        <v>361</v>
      </c>
      <c r="AV14" s="14" t="s">
        <v>361</v>
      </c>
      <c r="AW14" s="14" t="s">
        <v>361</v>
      </c>
      <c r="AY14" s="20" t="s">
        <v>40</v>
      </c>
      <c r="AZ14" s="40" t="s">
        <v>1210</v>
      </c>
      <c r="BB14" s="103" t="s">
        <v>1287</v>
      </c>
      <c r="BC14" s="92">
        <v>44068</v>
      </c>
      <c r="BD14" s="14"/>
      <c r="BK14" s="153">
        <f t="shared" si="0"/>
        <v>959009.12</v>
      </c>
      <c r="BL14" s="153">
        <f t="shared" si="0"/>
        <v>174612.46</v>
      </c>
      <c r="BM14" s="70">
        <f t="shared" si="6"/>
        <v>0</v>
      </c>
      <c r="BN14" s="70">
        <f t="shared" si="1"/>
        <v>0</v>
      </c>
      <c r="BO14" s="70">
        <f t="shared" si="1"/>
        <v>959009.12</v>
      </c>
      <c r="BP14" s="70">
        <f t="shared" si="1"/>
        <v>174612.46</v>
      </c>
      <c r="BQ14" s="70">
        <f t="shared" si="1"/>
        <v>0</v>
      </c>
      <c r="BR14" s="70">
        <f t="shared" si="1"/>
        <v>0</v>
      </c>
      <c r="BS14" s="70">
        <f t="shared" si="1"/>
        <v>0</v>
      </c>
      <c r="BT14" s="70">
        <f t="shared" si="1"/>
        <v>0</v>
      </c>
      <c r="BU14" s="70"/>
      <c r="BV14" s="70"/>
      <c r="BW14" s="70">
        <v>252922.91</v>
      </c>
      <c r="BX14" s="70">
        <v>174612.46</v>
      </c>
      <c r="BY14" s="70"/>
      <c r="BZ14" s="70"/>
      <c r="CA14" s="70"/>
      <c r="CB14" s="70"/>
      <c r="CC14" s="70"/>
      <c r="CD14" s="70"/>
      <c r="CE14" s="70">
        <v>559876.24</v>
      </c>
      <c r="CF14" s="70"/>
      <c r="CG14" s="70"/>
      <c r="CH14" s="70"/>
      <c r="CI14" s="70"/>
      <c r="CJ14" s="70"/>
      <c r="CK14" s="70"/>
      <c r="CL14" s="70"/>
      <c r="CM14" s="70">
        <v>146209.97</v>
      </c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R14" s="70">
        <v>654602.71</v>
      </c>
      <c r="DU14" s="70">
        <f t="shared" si="2"/>
        <v>654602.71</v>
      </c>
      <c r="DV14" s="70"/>
      <c r="DW14" s="70"/>
      <c r="DX14" s="70"/>
      <c r="DZ14" s="70">
        <f t="shared" si="3"/>
        <v>0</v>
      </c>
      <c r="EE14" s="70">
        <f t="shared" si="4"/>
        <v>0</v>
      </c>
    </row>
    <row r="15" spans="1:137" ht="45" customHeight="1" x14ac:dyDescent="0.25">
      <c r="A15" s="14">
        <v>13</v>
      </c>
      <c r="B15" s="130" t="s">
        <v>1201</v>
      </c>
      <c r="C15" s="14">
        <v>2019</v>
      </c>
      <c r="D15" s="14" t="s">
        <v>465</v>
      </c>
      <c r="E15" s="15" t="s">
        <v>466</v>
      </c>
      <c r="F15" s="14" t="s">
        <v>350</v>
      </c>
      <c r="G15" s="14" t="s">
        <v>420</v>
      </c>
      <c r="H15" s="14"/>
      <c r="I15" s="36" t="s">
        <v>472</v>
      </c>
      <c r="J15" s="21" t="s">
        <v>465</v>
      </c>
      <c r="K15" s="21" t="s">
        <v>781</v>
      </c>
      <c r="L15" s="14">
        <v>84214771175</v>
      </c>
      <c r="M15" s="22" t="s">
        <v>468</v>
      </c>
      <c r="N15" s="14" t="s">
        <v>368</v>
      </c>
      <c r="O15" s="14">
        <v>10000</v>
      </c>
      <c r="P15" s="35" t="s">
        <v>473</v>
      </c>
      <c r="Q15" s="42" t="s">
        <v>474</v>
      </c>
      <c r="R15" s="23" t="s">
        <v>475</v>
      </c>
      <c r="S15" s="14" t="s">
        <v>51</v>
      </c>
      <c r="T15" s="20" t="s">
        <v>74</v>
      </c>
      <c r="U15" s="20" t="s">
        <v>461</v>
      </c>
      <c r="V15" s="61" t="s">
        <v>554</v>
      </c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20" t="s">
        <v>726</v>
      </c>
      <c r="AK15" s="61"/>
      <c r="AL15" s="20" t="s">
        <v>44</v>
      </c>
      <c r="AM15" s="25">
        <f t="shared" si="5"/>
        <v>2412240</v>
      </c>
      <c r="AN15" s="71"/>
      <c r="AO15" s="70">
        <v>2412240</v>
      </c>
      <c r="AP15" s="70"/>
      <c r="AQ15" s="71"/>
      <c r="AR15" s="55" t="s">
        <v>650</v>
      </c>
      <c r="AS15" s="26" t="s">
        <v>651</v>
      </c>
      <c r="AT15" s="20" t="s">
        <v>172</v>
      </c>
      <c r="AU15" s="14" t="s">
        <v>361</v>
      </c>
      <c r="AV15" s="14" t="s">
        <v>361</v>
      </c>
      <c r="AW15" s="14" t="s">
        <v>361</v>
      </c>
      <c r="AY15" s="20" t="s">
        <v>39</v>
      </c>
      <c r="AZ15" s="40" t="s">
        <v>1210</v>
      </c>
      <c r="BB15" s="92">
        <v>43801</v>
      </c>
      <c r="BC15" s="92">
        <v>44032</v>
      </c>
      <c r="BD15" s="14"/>
      <c r="BE15" s="155">
        <v>44532</v>
      </c>
      <c r="BF15" s="36" t="s">
        <v>1179</v>
      </c>
      <c r="BG15" s="36"/>
      <c r="BK15" s="153">
        <f t="shared" si="0"/>
        <v>636238.71</v>
      </c>
      <c r="BL15" s="153">
        <f t="shared" si="0"/>
        <v>160262.13</v>
      </c>
      <c r="BM15" s="70">
        <f t="shared" si="6"/>
        <v>0</v>
      </c>
      <c r="BN15" s="70">
        <f t="shared" si="1"/>
        <v>0</v>
      </c>
      <c r="BO15" s="70">
        <f t="shared" si="1"/>
        <v>636238.71</v>
      </c>
      <c r="BP15" s="70">
        <f>BX15+CN15+CF15+CV15+DD15+DL15</f>
        <v>160262.13</v>
      </c>
      <c r="BQ15" s="70">
        <f t="shared" si="1"/>
        <v>0</v>
      </c>
      <c r="BR15" s="70">
        <f t="shared" si="1"/>
        <v>0</v>
      </c>
      <c r="BS15" s="70">
        <f t="shared" si="1"/>
        <v>0</v>
      </c>
      <c r="BT15" s="70">
        <f t="shared" si="1"/>
        <v>0</v>
      </c>
      <c r="BU15" s="70"/>
      <c r="BV15" s="70"/>
      <c r="BW15" s="70">
        <v>102273.7</v>
      </c>
      <c r="BX15" s="70">
        <v>134885.5</v>
      </c>
      <c r="BY15" s="70"/>
      <c r="BZ15" s="70"/>
      <c r="CA15" s="70"/>
      <c r="CB15" s="70"/>
      <c r="CC15" s="70"/>
      <c r="CD15" s="70"/>
      <c r="CE15" s="70">
        <v>533965.01</v>
      </c>
      <c r="CF15" s="25">
        <v>25376.63</v>
      </c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R15" s="70">
        <v>499575.94</v>
      </c>
      <c r="DU15" s="70">
        <f t="shared" si="2"/>
        <v>499575.94</v>
      </c>
      <c r="DV15" s="70"/>
      <c r="DW15" s="70">
        <v>93987.5</v>
      </c>
      <c r="DX15" s="70"/>
      <c r="DZ15" s="70">
        <f t="shared" si="3"/>
        <v>93987.5</v>
      </c>
      <c r="EE15" s="70">
        <f t="shared" si="4"/>
        <v>0</v>
      </c>
    </row>
    <row r="16" spans="1:137" ht="105" x14ac:dyDescent="0.25">
      <c r="A16" s="14">
        <v>14</v>
      </c>
      <c r="B16" s="130" t="s">
        <v>1059</v>
      </c>
      <c r="C16" s="14">
        <v>2019</v>
      </c>
      <c r="D16" s="14" t="s">
        <v>478</v>
      </c>
      <c r="E16" s="28" t="s">
        <v>479</v>
      </c>
      <c r="F16" s="14" t="s">
        <v>350</v>
      </c>
      <c r="G16" s="14" t="s">
        <v>365</v>
      </c>
      <c r="H16" s="14"/>
      <c r="I16" s="12" t="s">
        <v>480</v>
      </c>
      <c r="J16" s="20" t="s">
        <v>929</v>
      </c>
      <c r="K16" s="20" t="s">
        <v>929</v>
      </c>
      <c r="L16" s="14">
        <v>2956250698</v>
      </c>
      <c r="M16" s="15" t="s">
        <v>481</v>
      </c>
      <c r="N16" s="14" t="s">
        <v>368</v>
      </c>
      <c r="O16" s="14">
        <v>10000</v>
      </c>
      <c r="P16" s="35" t="s">
        <v>482</v>
      </c>
      <c r="Q16" s="46" t="s">
        <v>483</v>
      </c>
      <c r="R16" s="23" t="s">
        <v>484</v>
      </c>
      <c r="S16" s="14" t="s">
        <v>51</v>
      </c>
      <c r="T16" s="20" t="s">
        <v>74</v>
      </c>
      <c r="U16" s="20" t="s">
        <v>358</v>
      </c>
      <c r="V16" s="20" t="s">
        <v>359</v>
      </c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 t="s">
        <v>726</v>
      </c>
      <c r="AL16" s="20" t="s">
        <v>45</v>
      </c>
      <c r="AM16" s="25">
        <f t="shared" si="5"/>
        <v>3256135.69</v>
      </c>
      <c r="AN16" s="71"/>
      <c r="AO16" s="71"/>
      <c r="AP16" s="70">
        <v>3256135.69</v>
      </c>
      <c r="AQ16" s="71"/>
      <c r="AR16" s="55" t="s">
        <v>444</v>
      </c>
      <c r="AS16" s="26" t="s">
        <v>485</v>
      </c>
      <c r="AT16" s="20" t="str">
        <f>$AT$6</f>
        <v>Računalno programiranje</v>
      </c>
      <c r="AU16" s="14" t="s">
        <v>361</v>
      </c>
      <c r="AV16" s="14" t="s">
        <v>361</v>
      </c>
      <c r="AW16" s="14" t="s">
        <v>361</v>
      </c>
      <c r="AY16" s="36" t="s">
        <v>42</v>
      </c>
      <c r="AZ16" s="40" t="s">
        <v>517</v>
      </c>
      <c r="BB16" s="20" t="s">
        <v>859</v>
      </c>
      <c r="BC16" s="92"/>
      <c r="BD16" s="14"/>
      <c r="BK16" s="153">
        <f t="shared" si="0"/>
        <v>0</v>
      </c>
      <c r="BL16" s="153">
        <f t="shared" si="0"/>
        <v>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U16" s="70">
        <f t="shared" si="2"/>
        <v>0</v>
      </c>
      <c r="DV16" s="70"/>
      <c r="DW16" s="70"/>
      <c r="DX16" s="70"/>
      <c r="DZ16" s="70">
        <f t="shared" si="3"/>
        <v>0</v>
      </c>
      <c r="EE16" s="70">
        <f t="shared" si="4"/>
        <v>0</v>
      </c>
    </row>
    <row r="17" spans="1:135" ht="90" x14ac:dyDescent="0.25">
      <c r="A17" s="14">
        <v>15</v>
      </c>
      <c r="B17" s="130" t="s">
        <v>1060</v>
      </c>
      <c r="C17" s="14">
        <v>2019</v>
      </c>
      <c r="D17" s="14" t="s">
        <v>478</v>
      </c>
      <c r="E17" s="39" t="s">
        <v>486</v>
      </c>
      <c r="F17" s="14" t="s">
        <v>350</v>
      </c>
      <c r="G17" s="14" t="s">
        <v>455</v>
      </c>
      <c r="H17" s="14"/>
      <c r="I17" s="35" t="s">
        <v>487</v>
      </c>
      <c r="J17" s="20" t="s">
        <v>929</v>
      </c>
      <c r="K17" s="20" t="s">
        <v>929</v>
      </c>
      <c r="L17" s="14">
        <v>30166909348</v>
      </c>
      <c r="M17" s="15" t="s">
        <v>488</v>
      </c>
      <c r="N17" s="14" t="s">
        <v>368</v>
      </c>
      <c r="O17" s="14">
        <v>10000</v>
      </c>
      <c r="P17" s="35" t="s">
        <v>489</v>
      </c>
      <c r="Q17" s="46" t="s">
        <v>490</v>
      </c>
      <c r="R17" s="23" t="s">
        <v>491</v>
      </c>
      <c r="S17" s="14" t="s">
        <v>51</v>
      </c>
      <c r="T17" s="20" t="s">
        <v>74</v>
      </c>
      <c r="U17" s="20" t="s">
        <v>358</v>
      </c>
      <c r="V17" s="20" t="s">
        <v>359</v>
      </c>
      <c r="W17" s="20"/>
      <c r="X17" s="20"/>
      <c r="Y17" s="20"/>
      <c r="Z17" s="20"/>
      <c r="AA17" s="20"/>
      <c r="AB17" s="20"/>
      <c r="AC17" s="20"/>
      <c r="AD17" s="20"/>
      <c r="AE17" s="20" t="s">
        <v>726</v>
      </c>
      <c r="AF17" s="20"/>
      <c r="AG17" s="20"/>
      <c r="AH17" s="20"/>
      <c r="AI17" s="20"/>
      <c r="AJ17" s="20"/>
      <c r="AK17" s="20"/>
      <c r="AL17" s="20" t="s">
        <v>45</v>
      </c>
      <c r="AM17" s="25">
        <f t="shared" si="5"/>
        <v>140964</v>
      </c>
      <c r="AN17" s="71"/>
      <c r="AO17" s="71"/>
      <c r="AP17" s="161">
        <v>140964</v>
      </c>
      <c r="AQ17" s="71"/>
      <c r="AR17" s="55" t="s">
        <v>492</v>
      </c>
      <c r="AS17" s="38">
        <v>3316</v>
      </c>
      <c r="AT17" s="20" t="s">
        <v>493</v>
      </c>
      <c r="AU17" s="14" t="s">
        <v>361</v>
      </c>
      <c r="AV17" s="14" t="s">
        <v>361</v>
      </c>
      <c r="AW17" s="14" t="s">
        <v>361</v>
      </c>
      <c r="AY17" s="36" t="s">
        <v>42</v>
      </c>
      <c r="AZ17" s="40" t="s">
        <v>506</v>
      </c>
      <c r="BB17" s="20" t="s">
        <v>859</v>
      </c>
      <c r="BC17" s="92"/>
      <c r="BD17" s="14"/>
      <c r="BK17" s="153">
        <f t="shared" si="0"/>
        <v>0</v>
      </c>
      <c r="BL17" s="153">
        <f t="shared" si="0"/>
        <v>0</v>
      </c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U17" s="70">
        <f t="shared" si="2"/>
        <v>0</v>
      </c>
      <c r="DV17" s="70"/>
      <c r="DW17" s="70"/>
      <c r="DX17" s="70"/>
      <c r="DZ17" s="70">
        <f t="shared" si="3"/>
        <v>0</v>
      </c>
      <c r="EE17" s="70">
        <f t="shared" si="4"/>
        <v>0</v>
      </c>
    </row>
    <row r="18" spans="1:135" ht="90" x14ac:dyDescent="0.25">
      <c r="A18" s="14">
        <v>16</v>
      </c>
      <c r="B18" s="130" t="s">
        <v>1363</v>
      </c>
      <c r="C18" s="14">
        <v>2019</v>
      </c>
      <c r="D18" s="14" t="s">
        <v>478</v>
      </c>
      <c r="E18" s="39" t="s">
        <v>494</v>
      </c>
      <c r="F18" s="14" t="s">
        <v>350</v>
      </c>
      <c r="G18" s="14" t="s">
        <v>455</v>
      </c>
      <c r="H18" s="14"/>
      <c r="I18" s="12" t="s">
        <v>495</v>
      </c>
      <c r="J18" s="21" t="s">
        <v>904</v>
      </c>
      <c r="K18" s="21" t="s">
        <v>905</v>
      </c>
      <c r="L18" s="14">
        <v>96761048495</v>
      </c>
      <c r="M18" s="15" t="s">
        <v>496</v>
      </c>
      <c r="N18" s="14" t="s">
        <v>368</v>
      </c>
      <c r="O18" s="14">
        <v>10000</v>
      </c>
      <c r="P18" s="28" t="s">
        <v>497</v>
      </c>
      <c r="Q18" s="46" t="s">
        <v>498</v>
      </c>
      <c r="R18" s="23" t="s">
        <v>499</v>
      </c>
      <c r="S18" s="14" t="s">
        <v>51</v>
      </c>
      <c r="T18" s="20" t="s">
        <v>74</v>
      </c>
      <c r="U18" s="20" t="s">
        <v>358</v>
      </c>
      <c r="V18" s="20" t="s">
        <v>359</v>
      </c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 t="s">
        <v>49</v>
      </c>
      <c r="AM18" s="25">
        <f t="shared" si="5"/>
        <v>2186118.64</v>
      </c>
      <c r="AN18" s="71"/>
      <c r="AO18" s="70">
        <v>466436.62</v>
      </c>
      <c r="AP18" s="70">
        <v>1719682.02</v>
      </c>
      <c r="AQ18" s="71"/>
      <c r="AR18" s="55" t="s">
        <v>500</v>
      </c>
      <c r="AS18" s="26" t="s">
        <v>485</v>
      </c>
      <c r="AT18" s="20" t="str">
        <f>$AT$6</f>
        <v>Računalno programiranje</v>
      </c>
      <c r="AU18" s="14" t="s">
        <v>361</v>
      </c>
      <c r="AV18" s="14" t="s">
        <v>361</v>
      </c>
      <c r="AW18" s="14" t="s">
        <v>361</v>
      </c>
      <c r="AY18" s="20" t="s">
        <v>39</v>
      </c>
      <c r="AZ18" s="40" t="s">
        <v>506</v>
      </c>
      <c r="BB18" s="92">
        <v>43906</v>
      </c>
      <c r="BC18" s="92">
        <v>44133</v>
      </c>
      <c r="BD18" s="14"/>
      <c r="BE18" s="155" t="s">
        <v>1250</v>
      </c>
      <c r="BF18" s="20" t="s">
        <v>1179</v>
      </c>
      <c r="BG18" s="155">
        <v>44827</v>
      </c>
      <c r="BH18" s="20" t="s">
        <v>1179</v>
      </c>
      <c r="BK18" s="153">
        <f t="shared" si="0"/>
        <v>292707.82999999996</v>
      </c>
      <c r="BL18" s="153">
        <f t="shared" si="0"/>
        <v>172732.25</v>
      </c>
      <c r="BM18" s="70">
        <f t="shared" ref="BM18:BT21" si="7">BU18+CK18+CC18+CS18+DA18+DI18</f>
        <v>0</v>
      </c>
      <c r="BN18" s="70">
        <f t="shared" si="7"/>
        <v>0</v>
      </c>
      <c r="BO18" s="70">
        <f t="shared" si="7"/>
        <v>82490.649999999994</v>
      </c>
      <c r="BP18" s="70">
        <f t="shared" si="7"/>
        <v>78688.429999999993</v>
      </c>
      <c r="BQ18" s="70">
        <f t="shared" si="7"/>
        <v>210217.18</v>
      </c>
      <c r="BR18" s="70">
        <f t="shared" si="7"/>
        <v>94043.82</v>
      </c>
      <c r="BS18" s="70">
        <f t="shared" si="7"/>
        <v>0</v>
      </c>
      <c r="BT18" s="70">
        <f t="shared" si="7"/>
        <v>0</v>
      </c>
      <c r="BU18" s="70"/>
      <c r="BV18" s="70"/>
      <c r="BW18" s="70">
        <v>48901.56</v>
      </c>
      <c r="BX18" s="70">
        <v>57952.22</v>
      </c>
      <c r="BY18" s="70">
        <v>0</v>
      </c>
      <c r="BZ18" s="70"/>
      <c r="CA18" s="70"/>
      <c r="CB18" s="70"/>
      <c r="CC18" s="70"/>
      <c r="CD18" s="70"/>
      <c r="CE18" s="70">
        <v>33589.089999999997</v>
      </c>
      <c r="CF18" s="70">
        <v>20736.21</v>
      </c>
      <c r="CG18" s="70">
        <v>146975.51999999999</v>
      </c>
      <c r="CH18" s="70">
        <v>54771.49</v>
      </c>
      <c r="CI18" s="70"/>
      <c r="CJ18" s="70"/>
      <c r="CK18" s="70"/>
      <c r="CL18" s="70"/>
      <c r="CM18" s="70">
        <v>0</v>
      </c>
      <c r="CN18" s="70"/>
      <c r="CO18" s="70">
        <v>63241.66</v>
      </c>
      <c r="CP18" s="70">
        <v>39272.33</v>
      </c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R18" s="70">
        <v>321956.8</v>
      </c>
      <c r="DU18" s="70">
        <f t="shared" si="2"/>
        <v>321956.8</v>
      </c>
      <c r="DV18" s="70"/>
      <c r="DW18" s="70">
        <v>115201.16</v>
      </c>
      <c r="DX18" s="70">
        <v>365143.24</v>
      </c>
      <c r="DZ18" s="70">
        <f t="shared" si="3"/>
        <v>480344.4</v>
      </c>
      <c r="EC18" s="70">
        <v>318137.28999999998</v>
      </c>
      <c r="EE18" s="70">
        <f t="shared" si="4"/>
        <v>318137.28999999998</v>
      </c>
    </row>
    <row r="19" spans="1:135" ht="45" customHeight="1" x14ac:dyDescent="0.25">
      <c r="A19" s="14">
        <v>17</v>
      </c>
      <c r="B19" s="130" t="s">
        <v>1211</v>
      </c>
      <c r="C19" s="14">
        <v>2019</v>
      </c>
      <c r="D19" s="14" t="s">
        <v>501</v>
      </c>
      <c r="E19" s="15" t="s">
        <v>466</v>
      </c>
      <c r="F19" s="14" t="s">
        <v>350</v>
      </c>
      <c r="G19" s="14" t="s">
        <v>420</v>
      </c>
      <c r="H19" s="14"/>
      <c r="I19" s="36" t="s">
        <v>502</v>
      </c>
      <c r="J19" s="21" t="s">
        <v>501</v>
      </c>
      <c r="K19" s="21" t="s">
        <v>782</v>
      </c>
      <c r="L19" s="14">
        <v>84214771175</v>
      </c>
      <c r="M19" s="15" t="s">
        <v>468</v>
      </c>
      <c r="N19" s="14" t="s">
        <v>368</v>
      </c>
      <c r="O19" s="14">
        <v>10000</v>
      </c>
      <c r="P19" s="35" t="s">
        <v>503</v>
      </c>
      <c r="Q19" s="45" t="s">
        <v>504</v>
      </c>
      <c r="R19" s="34" t="s">
        <v>505</v>
      </c>
      <c r="S19" s="14" t="s">
        <v>51</v>
      </c>
      <c r="T19" s="20" t="s">
        <v>74</v>
      </c>
      <c r="U19" s="20" t="s">
        <v>461</v>
      </c>
      <c r="V19" s="61" t="s">
        <v>554</v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20" t="s">
        <v>726</v>
      </c>
      <c r="AK19" s="61"/>
      <c r="AL19" s="20" t="s">
        <v>44</v>
      </c>
      <c r="AM19" s="25">
        <f t="shared" si="5"/>
        <v>571044</v>
      </c>
      <c r="AN19" s="71"/>
      <c r="AO19" s="70">
        <v>571044</v>
      </c>
      <c r="AP19" s="70"/>
      <c r="AQ19" s="71"/>
      <c r="AR19" s="55" t="s">
        <v>650</v>
      </c>
      <c r="AS19" s="26" t="s">
        <v>651</v>
      </c>
      <c r="AT19" s="20" t="s">
        <v>172</v>
      </c>
      <c r="AU19" s="14" t="s">
        <v>361</v>
      </c>
      <c r="AV19" s="14" t="s">
        <v>361</v>
      </c>
      <c r="AW19" s="14" t="s">
        <v>361</v>
      </c>
      <c r="AY19" s="20" t="s">
        <v>39</v>
      </c>
      <c r="AZ19" s="40" t="s">
        <v>1210</v>
      </c>
      <c r="BB19" s="92">
        <v>43808</v>
      </c>
      <c r="BC19" s="92">
        <v>44032</v>
      </c>
      <c r="BD19" s="14"/>
      <c r="BE19" s="155">
        <v>44537</v>
      </c>
      <c r="BF19" s="20" t="s">
        <v>1179</v>
      </c>
      <c r="BG19" s="20"/>
      <c r="BK19" s="153">
        <f t="shared" ref="BK19:BL39" si="8">BM19+BO19+BQ19+BS19</f>
        <v>151313.62</v>
      </c>
      <c r="BL19" s="153">
        <f t="shared" si="8"/>
        <v>139594.76</v>
      </c>
      <c r="BM19" s="70">
        <f t="shared" si="7"/>
        <v>0</v>
      </c>
      <c r="BN19" s="70">
        <f t="shared" si="7"/>
        <v>0</v>
      </c>
      <c r="BO19" s="70">
        <f t="shared" si="7"/>
        <v>151313.62</v>
      </c>
      <c r="BP19" s="70">
        <f t="shared" si="7"/>
        <v>139594.76</v>
      </c>
      <c r="BQ19" s="70">
        <f t="shared" si="7"/>
        <v>0</v>
      </c>
      <c r="BR19" s="70">
        <f t="shared" si="7"/>
        <v>0</v>
      </c>
      <c r="BS19" s="70">
        <f t="shared" si="7"/>
        <v>0</v>
      </c>
      <c r="BT19" s="70">
        <f t="shared" si="7"/>
        <v>0</v>
      </c>
      <c r="BU19" s="70"/>
      <c r="BV19" s="70"/>
      <c r="BW19" s="70">
        <v>79464.45</v>
      </c>
      <c r="BX19" s="70">
        <v>67916</v>
      </c>
      <c r="BY19" s="70"/>
      <c r="BZ19" s="70"/>
      <c r="CA19" s="70"/>
      <c r="CB19" s="70"/>
      <c r="CC19" s="70"/>
      <c r="CD19" s="70"/>
      <c r="CE19" s="70">
        <v>71849.17</v>
      </c>
      <c r="CF19" s="70">
        <v>71678.759999999995</v>
      </c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R19" s="70">
        <v>251540.74</v>
      </c>
      <c r="DU19" s="70">
        <f t="shared" si="2"/>
        <v>251540.74</v>
      </c>
      <c r="DV19" s="70"/>
      <c r="DW19" s="70">
        <v>265476.90000000002</v>
      </c>
      <c r="DX19" s="70"/>
      <c r="DZ19" s="70">
        <f t="shared" si="3"/>
        <v>265476.90000000002</v>
      </c>
      <c r="EE19" s="70">
        <f t="shared" si="4"/>
        <v>0</v>
      </c>
    </row>
    <row r="20" spans="1:135" ht="45" x14ac:dyDescent="0.25">
      <c r="A20" s="14">
        <v>18</v>
      </c>
      <c r="B20" s="15" t="s">
        <v>507</v>
      </c>
      <c r="C20" s="14">
        <v>2019</v>
      </c>
      <c r="D20" s="14" t="s">
        <v>508</v>
      </c>
      <c r="E20" s="15" t="s">
        <v>509</v>
      </c>
      <c r="F20" s="14" t="s">
        <v>350</v>
      </c>
      <c r="G20" s="14" t="s">
        <v>351</v>
      </c>
      <c r="H20" s="14"/>
      <c r="I20" s="12" t="s">
        <v>510</v>
      </c>
      <c r="J20" s="21" t="s">
        <v>909</v>
      </c>
      <c r="K20" s="20" t="s">
        <v>910</v>
      </c>
      <c r="L20" s="14">
        <v>99895959831</v>
      </c>
      <c r="M20" s="15" t="s">
        <v>511</v>
      </c>
      <c r="N20" s="14" t="s">
        <v>368</v>
      </c>
      <c r="O20" s="14">
        <v>10000</v>
      </c>
      <c r="P20" s="35" t="s">
        <v>512</v>
      </c>
      <c r="Q20" s="44" t="s">
        <v>513</v>
      </c>
      <c r="R20" s="34" t="s">
        <v>514</v>
      </c>
      <c r="S20" s="14" t="s">
        <v>51</v>
      </c>
      <c r="T20" s="20" t="s">
        <v>74</v>
      </c>
      <c r="U20" s="20" t="s">
        <v>358</v>
      </c>
      <c r="V20" s="20" t="s">
        <v>359</v>
      </c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 t="s">
        <v>49</v>
      </c>
      <c r="AM20" s="25">
        <f t="shared" si="5"/>
        <v>6009099.0599999996</v>
      </c>
      <c r="AN20" s="71"/>
      <c r="AO20" s="70">
        <v>1133263.18</v>
      </c>
      <c r="AP20" s="70">
        <v>4875835.88</v>
      </c>
      <c r="AQ20" s="71"/>
      <c r="AR20" s="55" t="s">
        <v>515</v>
      </c>
      <c r="AS20" s="26" t="s">
        <v>516</v>
      </c>
      <c r="AT20" s="20" t="str">
        <f>$AT$6</f>
        <v>Računalno programiranje</v>
      </c>
      <c r="AU20" s="14" t="s">
        <v>361</v>
      </c>
      <c r="AV20" s="14" t="s">
        <v>361</v>
      </c>
      <c r="AW20" s="14" t="s">
        <v>361</v>
      </c>
      <c r="AY20" s="20" t="s">
        <v>39</v>
      </c>
      <c r="AZ20" s="40" t="s">
        <v>517</v>
      </c>
      <c r="BB20" s="92">
        <v>43852</v>
      </c>
      <c r="BC20" s="92">
        <v>44133</v>
      </c>
      <c r="BD20" s="14"/>
      <c r="BE20" s="155">
        <v>44505</v>
      </c>
      <c r="BK20" s="153">
        <f t="shared" si="8"/>
        <v>1357377.82</v>
      </c>
      <c r="BL20" s="153">
        <f t="shared" si="8"/>
        <v>549392.25</v>
      </c>
      <c r="BM20" s="70">
        <f t="shared" si="7"/>
        <v>0</v>
      </c>
      <c r="BN20" s="70">
        <f t="shared" si="7"/>
        <v>0</v>
      </c>
      <c r="BO20" s="70">
        <f t="shared" si="7"/>
        <v>299265.97000000003</v>
      </c>
      <c r="BP20" s="70">
        <f t="shared" si="7"/>
        <v>283232.13</v>
      </c>
      <c r="BQ20" s="70">
        <f t="shared" si="7"/>
        <v>1058111.8500000001</v>
      </c>
      <c r="BR20" s="70">
        <f t="shared" si="7"/>
        <v>266160.12</v>
      </c>
      <c r="BS20" s="70">
        <f t="shared" si="7"/>
        <v>0</v>
      </c>
      <c r="BT20" s="70">
        <f t="shared" si="7"/>
        <v>0</v>
      </c>
      <c r="BU20" s="70"/>
      <c r="BV20" s="70"/>
      <c r="BW20" s="70">
        <v>68495.58</v>
      </c>
      <c r="BX20" s="70">
        <v>61290.97</v>
      </c>
      <c r="BY20" s="70">
        <v>0</v>
      </c>
      <c r="BZ20" s="70"/>
      <c r="CA20" s="70"/>
      <c r="CB20" s="70"/>
      <c r="CC20" s="70"/>
      <c r="CD20" s="70"/>
      <c r="CE20" s="70">
        <v>230770.39</v>
      </c>
      <c r="CF20" s="70">
        <v>221941.16</v>
      </c>
      <c r="CG20" s="70">
        <v>283500.78999999998</v>
      </c>
      <c r="CH20" s="70">
        <v>266160.12</v>
      </c>
      <c r="CI20" s="70"/>
      <c r="CJ20" s="70"/>
      <c r="CK20" s="70"/>
      <c r="CL20" s="70"/>
      <c r="CM20" s="70"/>
      <c r="CN20" s="70"/>
      <c r="CO20" s="70">
        <v>613231.93999999994</v>
      </c>
      <c r="CP20" s="70"/>
      <c r="CQ20" s="70"/>
      <c r="CR20" s="70"/>
      <c r="CS20" s="70"/>
      <c r="CT20" s="70"/>
      <c r="CU20" s="70"/>
      <c r="CV20" s="70"/>
      <c r="CW20" s="70">
        <v>161379.12</v>
      </c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R20" s="70">
        <v>227003.61</v>
      </c>
      <c r="DS20" s="70"/>
      <c r="DU20" s="70">
        <f t="shared" si="2"/>
        <v>227003.61</v>
      </c>
      <c r="DV20" s="70"/>
      <c r="DW20" s="70">
        <v>822004.3</v>
      </c>
      <c r="DX20" s="70">
        <v>1182933.8600000001</v>
      </c>
      <c r="DZ20" s="70">
        <f t="shared" si="3"/>
        <v>2004938.1600000001</v>
      </c>
      <c r="EE20" s="70">
        <f t="shared" si="4"/>
        <v>0</v>
      </c>
    </row>
    <row r="21" spans="1:135" ht="45" x14ac:dyDescent="0.25">
      <c r="A21" s="14">
        <v>19</v>
      </c>
      <c r="B21" s="130" t="s">
        <v>1202</v>
      </c>
      <c r="C21" s="14">
        <v>2019</v>
      </c>
      <c r="D21" s="14" t="s">
        <v>518</v>
      </c>
      <c r="E21" s="15" t="s">
        <v>466</v>
      </c>
      <c r="F21" s="14" t="s">
        <v>350</v>
      </c>
      <c r="G21" s="14" t="s">
        <v>420</v>
      </c>
      <c r="H21" s="14"/>
      <c r="I21" s="36" t="s">
        <v>519</v>
      </c>
      <c r="J21" s="50" t="s">
        <v>907</v>
      </c>
      <c r="K21" s="20" t="s">
        <v>908</v>
      </c>
      <c r="L21" s="14">
        <v>84214771175</v>
      </c>
      <c r="M21" s="15" t="s">
        <v>468</v>
      </c>
      <c r="N21" s="14" t="s">
        <v>368</v>
      </c>
      <c r="O21" s="14">
        <v>10000</v>
      </c>
      <c r="P21" s="35" t="s">
        <v>520</v>
      </c>
      <c r="Q21" s="45" t="s">
        <v>521</v>
      </c>
      <c r="R21" s="34" t="s">
        <v>522</v>
      </c>
      <c r="S21" s="14" t="s">
        <v>51</v>
      </c>
      <c r="T21" s="20" t="s">
        <v>74</v>
      </c>
      <c r="U21" s="55" t="s">
        <v>530</v>
      </c>
      <c r="V21" s="61" t="s">
        <v>554</v>
      </c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20" t="s">
        <v>44</v>
      </c>
      <c r="AM21" s="25">
        <f t="shared" si="5"/>
        <v>908858.8</v>
      </c>
      <c r="AN21" s="71"/>
      <c r="AO21" s="70">
        <v>908858.8</v>
      </c>
      <c r="AP21" s="70"/>
      <c r="AQ21" s="71"/>
      <c r="AR21" s="55" t="s">
        <v>650</v>
      </c>
      <c r="AS21" s="26" t="s">
        <v>651</v>
      </c>
      <c r="AT21" s="20" t="s">
        <v>172</v>
      </c>
      <c r="AU21" s="14" t="s">
        <v>361</v>
      </c>
      <c r="AV21" s="14" t="s">
        <v>361</v>
      </c>
      <c r="AW21" s="14" t="s">
        <v>361</v>
      </c>
      <c r="AY21" s="20" t="s">
        <v>39</v>
      </c>
      <c r="AZ21" s="40" t="s">
        <v>1210</v>
      </c>
      <c r="BB21" s="92">
        <v>43916</v>
      </c>
      <c r="BC21" s="92">
        <v>44133</v>
      </c>
      <c r="BD21" s="14"/>
      <c r="BE21" s="155">
        <v>44537</v>
      </c>
      <c r="BF21" s="20" t="s">
        <v>1179</v>
      </c>
      <c r="BG21" s="20"/>
      <c r="BK21" s="153">
        <f t="shared" si="8"/>
        <v>239713.32</v>
      </c>
      <c r="BL21" s="153">
        <f t="shared" si="8"/>
        <v>232563.93</v>
      </c>
      <c r="BM21" s="70">
        <f t="shared" si="7"/>
        <v>0</v>
      </c>
      <c r="BN21" s="70">
        <f t="shared" si="7"/>
        <v>0</v>
      </c>
      <c r="BO21" s="70">
        <f t="shared" si="7"/>
        <v>239713.32</v>
      </c>
      <c r="BP21" s="70">
        <f t="shared" si="7"/>
        <v>232563.93</v>
      </c>
      <c r="BQ21" s="70">
        <f t="shared" si="7"/>
        <v>0</v>
      </c>
      <c r="BR21" s="70">
        <f t="shared" si="7"/>
        <v>0</v>
      </c>
      <c r="BS21" s="70">
        <f t="shared" si="7"/>
        <v>0</v>
      </c>
      <c r="BT21" s="70">
        <f t="shared" si="7"/>
        <v>0</v>
      </c>
      <c r="BU21" s="70"/>
      <c r="BV21" s="70"/>
      <c r="BW21" s="70">
        <v>31372.58</v>
      </c>
      <c r="BX21" s="70">
        <v>41021.15</v>
      </c>
      <c r="BY21" s="70"/>
      <c r="BZ21" s="70"/>
      <c r="CA21" s="70"/>
      <c r="CB21" s="70"/>
      <c r="CC21" s="70"/>
      <c r="CD21" s="70"/>
      <c r="CE21" s="70">
        <v>208340.74</v>
      </c>
      <c r="CF21" s="70">
        <v>191542.78</v>
      </c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U21" s="70">
        <f t="shared" si="2"/>
        <v>0</v>
      </c>
      <c r="DV21" s="70"/>
      <c r="DW21" s="70"/>
      <c r="DX21" s="70"/>
      <c r="DZ21" s="70">
        <f t="shared" si="3"/>
        <v>0</v>
      </c>
      <c r="EE21" s="70">
        <f t="shared" si="4"/>
        <v>0</v>
      </c>
    </row>
    <row r="22" spans="1:135" ht="75" x14ac:dyDescent="0.25">
      <c r="A22" s="14">
        <v>20</v>
      </c>
      <c r="B22" s="130" t="s">
        <v>1242</v>
      </c>
      <c r="C22" s="14">
        <v>2019</v>
      </c>
      <c r="D22" s="14" t="s">
        <v>518</v>
      </c>
      <c r="E22" s="15" t="s">
        <v>523</v>
      </c>
      <c r="F22" s="14" t="s">
        <v>350</v>
      </c>
      <c r="G22" s="14" t="s">
        <v>420</v>
      </c>
      <c r="H22" s="14"/>
      <c r="I22" s="36" t="s">
        <v>524</v>
      </c>
      <c r="J22" s="50" t="s">
        <v>907</v>
      </c>
      <c r="K22" s="20" t="s">
        <v>930</v>
      </c>
      <c r="L22" s="14">
        <v>18556905592</v>
      </c>
      <c r="M22" s="15" t="s">
        <v>525</v>
      </c>
      <c r="N22" s="14" t="s">
        <v>526</v>
      </c>
      <c r="O22" s="14">
        <v>21000</v>
      </c>
      <c r="P22" s="35" t="s">
        <v>527</v>
      </c>
      <c r="Q22" s="15" t="s">
        <v>528</v>
      </c>
      <c r="R22" s="37" t="s">
        <v>529</v>
      </c>
      <c r="S22" s="20" t="s">
        <v>55</v>
      </c>
      <c r="T22" s="20" t="s">
        <v>73</v>
      </c>
      <c r="U22" s="20" t="s">
        <v>530</v>
      </c>
      <c r="V22" s="20" t="s">
        <v>531</v>
      </c>
      <c r="W22" s="20"/>
      <c r="X22" s="20"/>
      <c r="Y22" s="20"/>
      <c r="Z22" s="20"/>
      <c r="AA22" s="20"/>
      <c r="AB22" s="20" t="s">
        <v>726</v>
      </c>
      <c r="AC22" s="20"/>
      <c r="AD22" s="20"/>
      <c r="AE22" s="20"/>
      <c r="AF22" s="20"/>
      <c r="AG22" s="20"/>
      <c r="AH22" s="20"/>
      <c r="AI22" s="20"/>
      <c r="AJ22" s="20"/>
      <c r="AK22" s="20"/>
      <c r="AL22" s="20" t="s">
        <v>49</v>
      </c>
      <c r="AM22" s="25">
        <f t="shared" si="5"/>
        <v>35636530.57</v>
      </c>
      <c r="AN22" s="71"/>
      <c r="AO22" s="70">
        <v>34740176.899999999</v>
      </c>
      <c r="AP22" s="70">
        <v>896353.67</v>
      </c>
      <c r="AQ22" s="71"/>
      <c r="AR22" s="55" t="s">
        <v>532</v>
      </c>
      <c r="AS22" s="97" t="s">
        <v>532</v>
      </c>
      <c r="AT22" s="20" t="s">
        <v>533</v>
      </c>
      <c r="AU22" s="14" t="s">
        <v>361</v>
      </c>
      <c r="AV22" s="14" t="s">
        <v>361</v>
      </c>
      <c r="AW22" s="14" t="s">
        <v>376</v>
      </c>
      <c r="AY22" s="20" t="s">
        <v>40</v>
      </c>
      <c r="AZ22" s="40" t="s">
        <v>545</v>
      </c>
      <c r="BB22" s="103" t="s">
        <v>1241</v>
      </c>
      <c r="BC22" s="92">
        <v>44068</v>
      </c>
      <c r="BD22" s="14"/>
      <c r="BE22" s="103" t="s">
        <v>1249</v>
      </c>
      <c r="BJ22" s="160" t="s">
        <v>1248</v>
      </c>
      <c r="BK22" s="153">
        <f t="shared" si="8"/>
        <v>0</v>
      </c>
      <c r="BL22" s="153">
        <f t="shared" si="8"/>
        <v>0</v>
      </c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U22" s="70">
        <f t="shared" si="2"/>
        <v>0</v>
      </c>
      <c r="DV22" s="70"/>
      <c r="DW22" s="70"/>
      <c r="DX22" s="70"/>
      <c r="DZ22" s="70">
        <f t="shared" si="3"/>
        <v>0</v>
      </c>
      <c r="EE22" s="70">
        <f t="shared" si="4"/>
        <v>0</v>
      </c>
    </row>
    <row r="23" spans="1:135" ht="60" x14ac:dyDescent="0.25">
      <c r="A23" s="14">
        <v>21</v>
      </c>
      <c r="B23" s="15" t="s">
        <v>534</v>
      </c>
      <c r="C23" s="14">
        <v>2019</v>
      </c>
      <c r="D23" s="14" t="s">
        <v>535</v>
      </c>
      <c r="E23" s="54" t="s">
        <v>536</v>
      </c>
      <c r="F23" s="14" t="s">
        <v>350</v>
      </c>
      <c r="G23" s="14" t="s">
        <v>420</v>
      </c>
      <c r="H23" s="14"/>
      <c r="I23" s="53" t="s">
        <v>537</v>
      </c>
      <c r="J23" s="50" t="s">
        <v>535</v>
      </c>
      <c r="K23" s="50" t="s">
        <v>906</v>
      </c>
      <c r="L23" s="14">
        <v>20950636972</v>
      </c>
      <c r="M23" s="54" t="s">
        <v>538</v>
      </c>
      <c r="N23" s="14" t="s">
        <v>539</v>
      </c>
      <c r="O23" s="14">
        <v>51000</v>
      </c>
      <c r="P23" s="51" t="s">
        <v>540</v>
      </c>
      <c r="Q23" s="52">
        <v>992685473</v>
      </c>
      <c r="R23" s="50" t="s">
        <v>541</v>
      </c>
      <c r="S23" s="20" t="s">
        <v>64</v>
      </c>
      <c r="T23" s="20" t="s">
        <v>73</v>
      </c>
      <c r="U23" s="55" t="s">
        <v>542</v>
      </c>
      <c r="V23" s="50" t="s">
        <v>543</v>
      </c>
      <c r="W23" s="50" t="s">
        <v>726</v>
      </c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20" t="s">
        <v>49</v>
      </c>
      <c r="AM23" s="25">
        <f t="shared" si="5"/>
        <v>3236113.85</v>
      </c>
      <c r="AN23" s="71"/>
      <c r="AO23" s="74">
        <v>627685.66</v>
      </c>
      <c r="AP23" s="74">
        <v>2608428.19</v>
      </c>
      <c r="AQ23" s="71"/>
      <c r="AR23" s="55" t="s">
        <v>542</v>
      </c>
      <c r="AS23" s="26" t="s">
        <v>544</v>
      </c>
      <c r="AT23" s="20" t="s">
        <v>146</v>
      </c>
      <c r="AU23" s="14" t="s">
        <v>361</v>
      </c>
      <c r="AV23" s="14" t="s">
        <v>361</v>
      </c>
      <c r="AW23" s="14" t="s">
        <v>361</v>
      </c>
      <c r="AY23" s="20" t="s">
        <v>39</v>
      </c>
      <c r="AZ23" s="40" t="s">
        <v>545</v>
      </c>
      <c r="BB23" s="92">
        <v>43887</v>
      </c>
      <c r="BC23" s="92">
        <v>44133</v>
      </c>
      <c r="BD23" s="14"/>
      <c r="BE23" s="15" t="s">
        <v>1250</v>
      </c>
      <c r="BF23" s="20" t="s">
        <v>1264</v>
      </c>
      <c r="BG23" s="20"/>
      <c r="BK23" s="153">
        <f t="shared" si="8"/>
        <v>740829.49</v>
      </c>
      <c r="BL23" s="153">
        <f t="shared" si="8"/>
        <v>128063.82</v>
      </c>
      <c r="BM23" s="70">
        <f t="shared" ref="BM23:BT23" si="9">BU23+CK23+CC23+CS23+DA23+DI23</f>
        <v>0</v>
      </c>
      <c r="BN23" s="70">
        <f t="shared" si="9"/>
        <v>0</v>
      </c>
      <c r="BO23" s="70">
        <f t="shared" si="9"/>
        <v>166283.23000000001</v>
      </c>
      <c r="BP23" s="70">
        <f t="shared" si="9"/>
        <v>82384.820000000007</v>
      </c>
      <c r="BQ23" s="70">
        <f t="shared" si="9"/>
        <v>574546.26</v>
      </c>
      <c r="BR23" s="70">
        <f t="shared" si="9"/>
        <v>45679</v>
      </c>
      <c r="BS23" s="70">
        <f t="shared" si="9"/>
        <v>0</v>
      </c>
      <c r="BT23" s="70">
        <f t="shared" si="9"/>
        <v>0</v>
      </c>
      <c r="BU23" s="70"/>
      <c r="BV23" s="70"/>
      <c r="BW23" s="70">
        <v>80324.160000000003</v>
      </c>
      <c r="BX23" s="70">
        <v>8491.43</v>
      </c>
      <c r="BY23" s="70">
        <v>280979.44</v>
      </c>
      <c r="BZ23" s="70">
        <v>0</v>
      </c>
      <c r="CA23" s="70"/>
      <c r="CB23" s="70"/>
      <c r="CC23" s="70"/>
      <c r="CD23" s="70"/>
      <c r="CE23" s="70">
        <v>85959.07</v>
      </c>
      <c r="CF23" s="70">
        <v>73893.39</v>
      </c>
      <c r="CG23" s="70">
        <v>206530.96</v>
      </c>
      <c r="CH23" s="70">
        <v>45679</v>
      </c>
      <c r="CI23" s="70"/>
      <c r="CJ23" s="70"/>
      <c r="CK23" s="70"/>
      <c r="CL23" s="70"/>
      <c r="CM23" s="70">
        <v>0</v>
      </c>
      <c r="CN23" s="70"/>
      <c r="CO23" s="70">
        <v>68631.14</v>
      </c>
      <c r="CP23" s="70"/>
      <c r="CQ23" s="70"/>
      <c r="CR23" s="70"/>
      <c r="CS23" s="70"/>
      <c r="CT23" s="70"/>
      <c r="CU23" s="70">
        <v>0</v>
      </c>
      <c r="CV23" s="70"/>
      <c r="CW23" s="70">
        <v>18404.72</v>
      </c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R23" s="70">
        <v>31449.74</v>
      </c>
      <c r="DS23" s="15">
        <v>0</v>
      </c>
      <c r="DU23" s="70">
        <f t="shared" si="2"/>
        <v>31449.74</v>
      </c>
      <c r="DV23" s="70"/>
      <c r="DW23" s="70">
        <v>273679.21000000002</v>
      </c>
      <c r="DX23" s="70">
        <v>203017.76</v>
      </c>
      <c r="DZ23" s="70">
        <f t="shared" si="3"/>
        <v>476696.97000000003</v>
      </c>
      <c r="EE23" s="70">
        <f t="shared" si="4"/>
        <v>0</v>
      </c>
    </row>
    <row r="24" spans="1:135" ht="90" x14ac:dyDescent="0.25">
      <c r="A24" s="14">
        <v>22</v>
      </c>
      <c r="B24" s="130" t="s">
        <v>1061</v>
      </c>
      <c r="C24" s="14">
        <v>2019</v>
      </c>
      <c r="D24" s="14" t="s">
        <v>546</v>
      </c>
      <c r="E24" s="15" t="s">
        <v>547</v>
      </c>
      <c r="F24" s="14" t="s">
        <v>350</v>
      </c>
      <c r="G24" s="14" t="s">
        <v>455</v>
      </c>
      <c r="H24" s="14"/>
      <c r="I24" s="53" t="s">
        <v>548</v>
      </c>
      <c r="J24" s="50" t="s">
        <v>929</v>
      </c>
      <c r="K24" s="50" t="s">
        <v>929</v>
      </c>
      <c r="L24" s="14">
        <v>52616021041</v>
      </c>
      <c r="M24" s="58" t="s">
        <v>550</v>
      </c>
      <c r="N24" s="59" t="s">
        <v>417</v>
      </c>
      <c r="O24" s="59">
        <v>10430</v>
      </c>
      <c r="P24" s="35" t="s">
        <v>551</v>
      </c>
      <c r="Q24" s="60" t="s">
        <v>552</v>
      </c>
      <c r="R24" s="34" t="s">
        <v>553</v>
      </c>
      <c r="S24" s="14" t="s">
        <v>71</v>
      </c>
      <c r="T24" s="20" t="s">
        <v>74</v>
      </c>
      <c r="U24" s="20" t="s">
        <v>530</v>
      </c>
      <c r="V24" s="61" t="s">
        <v>554</v>
      </c>
      <c r="W24" s="50"/>
      <c r="X24" s="61"/>
      <c r="Y24" s="61"/>
      <c r="Z24" s="93" t="s">
        <v>726</v>
      </c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20" t="s">
        <v>44</v>
      </c>
      <c r="AM24" s="25">
        <f t="shared" si="5"/>
        <v>154704</v>
      </c>
      <c r="AN24" s="71"/>
      <c r="AO24" s="70">
        <v>154704</v>
      </c>
      <c r="AP24" s="70"/>
      <c r="AQ24" s="71"/>
      <c r="AR24" s="55" t="s">
        <v>557</v>
      </c>
      <c r="AS24" s="26" t="s">
        <v>555</v>
      </c>
      <c r="AT24" s="20" t="s">
        <v>556</v>
      </c>
      <c r="AU24" s="14" t="s">
        <v>361</v>
      </c>
      <c r="AV24" s="14" t="s">
        <v>361</v>
      </c>
      <c r="AW24" s="14" t="s">
        <v>361</v>
      </c>
      <c r="AY24" s="36" t="s">
        <v>42</v>
      </c>
      <c r="AZ24" s="40" t="s">
        <v>545</v>
      </c>
      <c r="BB24" s="20" t="s">
        <v>859</v>
      </c>
      <c r="BC24" s="92"/>
      <c r="BD24" s="14"/>
      <c r="BK24" s="153">
        <f t="shared" si="8"/>
        <v>0</v>
      </c>
      <c r="BL24" s="153">
        <f t="shared" si="8"/>
        <v>0</v>
      </c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U24" s="70">
        <f t="shared" si="2"/>
        <v>0</v>
      </c>
      <c r="DV24" s="70"/>
      <c r="DW24" s="70"/>
      <c r="DX24" s="70"/>
      <c r="DZ24" s="70">
        <f t="shared" si="3"/>
        <v>0</v>
      </c>
      <c r="EE24" s="70">
        <f t="shared" si="4"/>
        <v>0</v>
      </c>
    </row>
    <row r="25" spans="1:135" ht="90" x14ac:dyDescent="0.25">
      <c r="A25" s="14">
        <v>23</v>
      </c>
      <c r="B25" s="130" t="s">
        <v>1062</v>
      </c>
      <c r="C25" s="14">
        <v>2019</v>
      </c>
      <c r="D25" s="14" t="s">
        <v>546</v>
      </c>
      <c r="E25" s="15" t="s">
        <v>547</v>
      </c>
      <c r="F25" s="14" t="s">
        <v>350</v>
      </c>
      <c r="G25" s="14" t="s">
        <v>455</v>
      </c>
      <c r="H25" s="14"/>
      <c r="I25" s="53" t="s">
        <v>549</v>
      </c>
      <c r="J25" s="50" t="s">
        <v>929</v>
      </c>
      <c r="K25" s="50" t="s">
        <v>929</v>
      </c>
      <c r="L25" s="14">
        <v>52616021041</v>
      </c>
      <c r="M25" s="53" t="s">
        <v>550</v>
      </c>
      <c r="N25" s="59" t="s">
        <v>417</v>
      </c>
      <c r="O25" s="59">
        <v>10430</v>
      </c>
      <c r="P25" s="35" t="s">
        <v>551</v>
      </c>
      <c r="Q25" s="46" t="s">
        <v>552</v>
      </c>
      <c r="R25" s="34" t="s">
        <v>553</v>
      </c>
      <c r="S25" s="14" t="s">
        <v>71</v>
      </c>
      <c r="T25" s="20" t="s">
        <v>74</v>
      </c>
      <c r="U25" s="20" t="s">
        <v>530</v>
      </c>
      <c r="V25" s="61" t="s">
        <v>554</v>
      </c>
      <c r="W25" s="50"/>
      <c r="X25" s="50"/>
      <c r="Y25" s="50"/>
      <c r="Z25" s="50"/>
      <c r="AA25" s="50"/>
      <c r="AB25" s="50"/>
      <c r="AC25" s="50"/>
      <c r="AD25" s="50"/>
      <c r="AE25" s="50" t="s">
        <v>726</v>
      </c>
      <c r="AF25" s="50"/>
      <c r="AG25" s="50"/>
      <c r="AH25" s="50"/>
      <c r="AI25" s="50"/>
      <c r="AJ25" s="50"/>
      <c r="AK25" s="50"/>
      <c r="AL25" s="20" t="s">
        <v>44</v>
      </c>
      <c r="AM25" s="25">
        <f t="shared" si="5"/>
        <v>46538.66</v>
      </c>
      <c r="AN25" s="71"/>
      <c r="AO25" s="70">
        <v>46538.66</v>
      </c>
      <c r="AP25" s="70"/>
      <c r="AQ25" s="71"/>
      <c r="AR25" s="55" t="s">
        <v>557</v>
      </c>
      <c r="AS25" s="26" t="s">
        <v>555</v>
      </c>
      <c r="AT25" s="20" t="s">
        <v>556</v>
      </c>
      <c r="AU25" s="14" t="s">
        <v>361</v>
      </c>
      <c r="AV25" s="14" t="s">
        <v>376</v>
      </c>
      <c r="AW25" s="14" t="s">
        <v>361</v>
      </c>
      <c r="AY25" s="36" t="s">
        <v>42</v>
      </c>
      <c r="AZ25" s="40" t="s">
        <v>545</v>
      </c>
      <c r="BB25" s="20" t="s">
        <v>859</v>
      </c>
      <c r="BC25" s="92"/>
      <c r="BD25" s="14"/>
      <c r="BK25" s="153">
        <f t="shared" si="8"/>
        <v>0</v>
      </c>
      <c r="BL25" s="153">
        <f t="shared" si="8"/>
        <v>0</v>
      </c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U25" s="70">
        <f t="shared" si="2"/>
        <v>0</v>
      </c>
      <c r="DV25" s="70"/>
      <c r="DW25" s="70"/>
      <c r="DX25" s="70"/>
      <c r="DZ25" s="70">
        <f t="shared" si="3"/>
        <v>0</v>
      </c>
      <c r="EE25" s="70">
        <f t="shared" si="4"/>
        <v>0</v>
      </c>
    </row>
    <row r="26" spans="1:135" ht="75" x14ac:dyDescent="0.25">
      <c r="A26" s="14">
        <v>24</v>
      </c>
      <c r="B26" s="15" t="s">
        <v>558</v>
      </c>
      <c r="C26" s="14">
        <v>2019</v>
      </c>
      <c r="D26" s="14" t="s">
        <v>565</v>
      </c>
      <c r="E26" s="63" t="s">
        <v>415</v>
      </c>
      <c r="F26" s="14" t="s">
        <v>350</v>
      </c>
      <c r="G26" s="14" t="s">
        <v>420</v>
      </c>
      <c r="H26" s="14"/>
      <c r="I26" s="62" t="s">
        <v>566</v>
      </c>
      <c r="J26" s="100" t="s">
        <v>911</v>
      </c>
      <c r="K26" s="100" t="s">
        <v>912</v>
      </c>
      <c r="L26" s="14">
        <v>33890755814</v>
      </c>
      <c r="M26" s="63" t="s">
        <v>416</v>
      </c>
      <c r="N26" s="59" t="s">
        <v>417</v>
      </c>
      <c r="O26" s="59">
        <v>10430</v>
      </c>
      <c r="P26" s="35" t="s">
        <v>418</v>
      </c>
      <c r="Q26" s="65" t="s">
        <v>567</v>
      </c>
      <c r="R26" s="64" t="s">
        <v>568</v>
      </c>
      <c r="S26" s="14" t="s">
        <v>71</v>
      </c>
      <c r="T26" s="20" t="s">
        <v>74</v>
      </c>
      <c r="U26" s="20" t="s">
        <v>530</v>
      </c>
      <c r="V26" s="20" t="s">
        <v>531</v>
      </c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20" t="s">
        <v>45</v>
      </c>
      <c r="AM26" s="57">
        <f t="shared" si="5"/>
        <v>19667587.969999999</v>
      </c>
      <c r="AN26" s="71"/>
      <c r="AO26" s="71"/>
      <c r="AP26" s="70">
        <v>19667587.969999999</v>
      </c>
      <c r="AQ26" s="71"/>
      <c r="AR26" s="55" t="s">
        <v>569</v>
      </c>
      <c r="AS26" s="26" t="s">
        <v>423</v>
      </c>
      <c r="AT26" s="20" t="s">
        <v>570</v>
      </c>
      <c r="AU26" s="14" t="s">
        <v>361</v>
      </c>
      <c r="AV26" s="14" t="s">
        <v>361</v>
      </c>
      <c r="AW26" s="14" t="s">
        <v>376</v>
      </c>
      <c r="AY26" s="55" t="s">
        <v>39</v>
      </c>
      <c r="AZ26" s="40" t="s">
        <v>545</v>
      </c>
      <c r="BB26" s="92">
        <v>43980</v>
      </c>
      <c r="BC26" s="92">
        <v>44133</v>
      </c>
      <c r="BD26" s="14"/>
      <c r="BE26" s="15" t="s">
        <v>1251</v>
      </c>
      <c r="BF26" s="49" t="s">
        <v>1179</v>
      </c>
      <c r="BG26" s="49"/>
      <c r="BK26" s="153">
        <f t="shared" si="8"/>
        <v>3318194.33</v>
      </c>
      <c r="BL26" s="153">
        <f t="shared" si="8"/>
        <v>820180.66999999993</v>
      </c>
      <c r="BM26" s="70">
        <f t="shared" ref="BM26:BT26" si="10">BU26+CK26+CC26+CS26+DA26+DI26</f>
        <v>0</v>
      </c>
      <c r="BN26" s="70">
        <f t="shared" si="10"/>
        <v>0</v>
      </c>
      <c r="BO26" s="70">
        <f t="shared" si="10"/>
        <v>0</v>
      </c>
      <c r="BP26" s="70">
        <f t="shared" si="10"/>
        <v>0</v>
      </c>
      <c r="BQ26" s="70">
        <f t="shared" si="10"/>
        <v>3318194.33</v>
      </c>
      <c r="BR26" s="70">
        <f t="shared" si="10"/>
        <v>820180.66999999993</v>
      </c>
      <c r="BS26" s="70">
        <f t="shared" si="10"/>
        <v>0</v>
      </c>
      <c r="BT26" s="70">
        <f t="shared" si="10"/>
        <v>0</v>
      </c>
      <c r="BU26" s="73"/>
      <c r="BV26" s="73"/>
      <c r="BW26" s="73"/>
      <c r="BX26" s="73"/>
      <c r="BY26" s="73">
        <v>283655.71000000002</v>
      </c>
      <c r="BZ26" s="73">
        <v>36018.1</v>
      </c>
      <c r="CA26" s="73"/>
      <c r="CB26" s="73"/>
      <c r="CC26" s="73"/>
      <c r="CD26" s="73"/>
      <c r="CE26" s="73"/>
      <c r="CF26" s="73"/>
      <c r="CG26" s="73">
        <v>1118025.58</v>
      </c>
      <c r="CH26" s="73">
        <v>784162.57</v>
      </c>
      <c r="CI26" s="73"/>
      <c r="CJ26" s="73"/>
      <c r="CK26" s="73"/>
      <c r="CL26" s="73"/>
      <c r="CM26" s="73"/>
      <c r="CN26" s="73"/>
      <c r="CO26" s="73">
        <v>1104113.75</v>
      </c>
      <c r="CP26" s="73"/>
      <c r="CQ26" s="73"/>
      <c r="CR26" s="73"/>
      <c r="CS26" s="73"/>
      <c r="CT26" s="73"/>
      <c r="CU26" s="73"/>
      <c r="CV26" s="73"/>
      <c r="CW26" s="73">
        <v>812399.29</v>
      </c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S26" s="25">
        <v>160080.44</v>
      </c>
      <c r="DU26" s="70">
        <f t="shared" si="2"/>
        <v>160080.44</v>
      </c>
      <c r="DV26" s="70"/>
      <c r="DW26" s="70"/>
      <c r="DX26" s="70">
        <v>3485166.99</v>
      </c>
      <c r="DZ26" s="70">
        <f t="shared" si="3"/>
        <v>3485166.99</v>
      </c>
      <c r="EE26" s="70">
        <f t="shared" si="4"/>
        <v>0</v>
      </c>
    </row>
    <row r="27" spans="1:135" s="66" customFormat="1" ht="60" x14ac:dyDescent="0.25">
      <c r="A27" s="52">
        <v>25</v>
      </c>
      <c r="B27" s="131" t="s">
        <v>1063</v>
      </c>
      <c r="C27" s="52">
        <v>2019</v>
      </c>
      <c r="D27" s="52" t="s">
        <v>571</v>
      </c>
      <c r="E27" s="66" t="s">
        <v>572</v>
      </c>
      <c r="F27" s="52" t="s">
        <v>350</v>
      </c>
      <c r="G27" s="52" t="s">
        <v>455</v>
      </c>
      <c r="H27" s="52"/>
      <c r="I27" s="49" t="s">
        <v>573</v>
      </c>
      <c r="J27" s="55" t="s">
        <v>929</v>
      </c>
      <c r="K27" s="55" t="s">
        <v>929</v>
      </c>
      <c r="L27" s="14">
        <v>43791431162</v>
      </c>
      <c r="M27" s="49" t="s">
        <v>574</v>
      </c>
      <c r="N27" s="52" t="s">
        <v>368</v>
      </c>
      <c r="O27" s="52">
        <v>10000</v>
      </c>
      <c r="P27" s="49" t="s">
        <v>575</v>
      </c>
      <c r="Q27" s="66" t="s">
        <v>576</v>
      </c>
      <c r="R27" s="66" t="s">
        <v>577</v>
      </c>
      <c r="S27" s="66" t="s">
        <v>51</v>
      </c>
      <c r="T27" s="49" t="s">
        <v>74</v>
      </c>
      <c r="U27" s="55" t="s">
        <v>530</v>
      </c>
      <c r="V27" s="67" t="s">
        <v>554</v>
      </c>
      <c r="W27" s="50"/>
      <c r="X27" s="50"/>
      <c r="Y27" s="50"/>
      <c r="Z27" s="50"/>
      <c r="AA27" s="50"/>
      <c r="AB27" s="50" t="s">
        <v>726</v>
      </c>
      <c r="AC27" s="50"/>
      <c r="AD27" s="50"/>
      <c r="AE27" s="50"/>
      <c r="AF27" s="50"/>
      <c r="AG27" s="50"/>
      <c r="AH27" s="50"/>
      <c r="AI27" s="50"/>
      <c r="AJ27" s="50"/>
      <c r="AK27" s="50"/>
      <c r="AL27" s="55" t="s">
        <v>45</v>
      </c>
      <c r="AM27" s="57">
        <f t="shared" si="5"/>
        <v>850689</v>
      </c>
      <c r="AN27" s="75"/>
      <c r="AO27" s="75"/>
      <c r="AP27" s="74">
        <v>850689</v>
      </c>
      <c r="AQ27" s="75"/>
      <c r="AR27" s="55" t="s">
        <v>578</v>
      </c>
      <c r="AS27" s="26" t="s">
        <v>485</v>
      </c>
      <c r="AT27" s="20" t="s">
        <v>579</v>
      </c>
      <c r="AU27" s="52" t="s">
        <v>361</v>
      </c>
      <c r="AV27" s="52" t="s">
        <v>361</v>
      </c>
      <c r="AW27" s="52" t="s">
        <v>361</v>
      </c>
      <c r="AY27" s="49" t="s">
        <v>42</v>
      </c>
      <c r="AZ27" s="40" t="s">
        <v>545</v>
      </c>
      <c r="BB27" s="20" t="s">
        <v>859</v>
      </c>
      <c r="BC27" s="92"/>
      <c r="BD27" s="52"/>
      <c r="BH27"/>
      <c r="BK27" s="153">
        <f t="shared" si="8"/>
        <v>0</v>
      </c>
      <c r="BL27" s="153">
        <f t="shared" si="8"/>
        <v>0</v>
      </c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U27" s="70">
        <f t="shared" si="2"/>
        <v>0</v>
      </c>
      <c r="DV27" s="70"/>
      <c r="DW27" s="70"/>
      <c r="DX27" s="70"/>
      <c r="DZ27" s="70">
        <f t="shared" si="3"/>
        <v>0</v>
      </c>
      <c r="EE27" s="70">
        <f t="shared" si="4"/>
        <v>0</v>
      </c>
    </row>
    <row r="28" spans="1:135" s="66" customFormat="1" ht="45" x14ac:dyDescent="0.25">
      <c r="A28" s="52">
        <v>26</v>
      </c>
      <c r="B28" s="66" t="s">
        <v>559</v>
      </c>
      <c r="C28" s="52">
        <v>2019</v>
      </c>
      <c r="D28" s="52" t="s">
        <v>571</v>
      </c>
      <c r="E28" s="66" t="s">
        <v>580</v>
      </c>
      <c r="F28" s="52" t="s">
        <v>350</v>
      </c>
      <c r="G28" s="52" t="s">
        <v>351</v>
      </c>
      <c r="H28" s="52"/>
      <c r="I28" s="49" t="s">
        <v>581</v>
      </c>
      <c r="J28" s="55" t="s">
        <v>920</v>
      </c>
      <c r="K28" s="55" t="s">
        <v>921</v>
      </c>
      <c r="L28" s="14">
        <v>36044044039</v>
      </c>
      <c r="M28" s="49" t="s">
        <v>582</v>
      </c>
      <c r="N28" s="52" t="s">
        <v>368</v>
      </c>
      <c r="O28" s="52">
        <v>10000</v>
      </c>
      <c r="P28" s="49" t="s">
        <v>575</v>
      </c>
      <c r="Q28" s="49" t="s">
        <v>584</v>
      </c>
      <c r="R28" s="49" t="s">
        <v>583</v>
      </c>
      <c r="S28" s="66" t="s">
        <v>51</v>
      </c>
      <c r="T28" s="49" t="s">
        <v>74</v>
      </c>
      <c r="U28" s="55" t="s">
        <v>530</v>
      </c>
      <c r="V28" s="67" t="s">
        <v>554</v>
      </c>
      <c r="W28" s="50"/>
      <c r="X28" s="50"/>
      <c r="Y28" s="50"/>
      <c r="Z28" s="50"/>
      <c r="AA28" s="50"/>
      <c r="AB28" s="50"/>
      <c r="AC28" s="50"/>
      <c r="AD28" s="50"/>
      <c r="AE28" s="50" t="s">
        <v>726</v>
      </c>
      <c r="AF28" s="50"/>
      <c r="AG28" s="50"/>
      <c r="AH28" s="50"/>
      <c r="AI28" s="50"/>
      <c r="AJ28" s="50"/>
      <c r="AK28" s="50"/>
      <c r="AL28" s="55" t="s">
        <v>45</v>
      </c>
      <c r="AM28" s="57">
        <f t="shared" si="5"/>
        <v>1617348</v>
      </c>
      <c r="AN28" s="75"/>
      <c r="AO28" s="75"/>
      <c r="AP28" s="74">
        <v>1617348</v>
      </c>
      <c r="AQ28" s="75"/>
      <c r="AR28" s="55" t="s">
        <v>585</v>
      </c>
      <c r="AS28" s="26" t="s">
        <v>585</v>
      </c>
      <c r="AT28" s="20" t="s">
        <v>579</v>
      </c>
      <c r="AU28" s="52" t="s">
        <v>361</v>
      </c>
      <c r="AV28" s="52" t="s">
        <v>361</v>
      </c>
      <c r="AW28" s="52" t="s">
        <v>361</v>
      </c>
      <c r="AY28" s="55" t="s">
        <v>39</v>
      </c>
      <c r="AZ28" s="40" t="s">
        <v>545</v>
      </c>
      <c r="BB28" s="91">
        <v>43941</v>
      </c>
      <c r="BC28" s="92" t="s">
        <v>726</v>
      </c>
      <c r="BD28" s="52"/>
      <c r="BE28" s="66" t="s">
        <v>1250</v>
      </c>
      <c r="BF28" s="49" t="s">
        <v>1179</v>
      </c>
      <c r="BG28" s="49"/>
      <c r="BH28"/>
      <c r="BK28" s="153">
        <f t="shared" si="8"/>
        <v>362208.25</v>
      </c>
      <c r="BL28" s="153">
        <f t="shared" si="8"/>
        <v>112579.75</v>
      </c>
      <c r="BM28" s="70">
        <f t="shared" ref="BM28:BO29" si="11">BU28+CK28+CC28+CS28+DA28+DI28</f>
        <v>0</v>
      </c>
      <c r="BN28" s="70">
        <f t="shared" si="11"/>
        <v>0</v>
      </c>
      <c r="BO28" s="70">
        <f t="shared" si="11"/>
        <v>0</v>
      </c>
      <c r="BP28" s="70">
        <f>BX28+CN28+CF28+CV28+DD28+DL28</f>
        <v>0</v>
      </c>
      <c r="BQ28" s="70">
        <f t="shared" ref="BQ28:BT29" si="12">BY28+CO28+CG28+CW28+DE28+DM28</f>
        <v>362208.25</v>
      </c>
      <c r="BR28" s="70">
        <f t="shared" si="12"/>
        <v>112579.75</v>
      </c>
      <c r="BS28" s="70">
        <f t="shared" si="12"/>
        <v>0</v>
      </c>
      <c r="BT28" s="70">
        <f t="shared" si="12"/>
        <v>0</v>
      </c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>
        <v>122250.97</v>
      </c>
      <c r="CH28" s="70">
        <v>112579.75</v>
      </c>
      <c r="CI28" s="70"/>
      <c r="CJ28" s="70"/>
      <c r="CK28" s="70"/>
      <c r="CL28" s="70"/>
      <c r="CM28" s="70"/>
      <c r="CN28" s="70"/>
      <c r="CO28" s="70">
        <v>120729.77</v>
      </c>
      <c r="CP28" s="70"/>
      <c r="CQ28" s="70"/>
      <c r="CR28" s="70"/>
      <c r="CS28" s="70"/>
      <c r="CT28" s="70"/>
      <c r="CU28" s="70"/>
      <c r="CV28" s="70"/>
      <c r="CW28" s="70">
        <v>119227.51</v>
      </c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U28" s="70">
        <f t="shared" si="2"/>
        <v>0</v>
      </c>
      <c r="DV28" s="70"/>
      <c r="DW28" s="70"/>
      <c r="DX28" s="70">
        <v>500354.44</v>
      </c>
      <c r="DZ28" s="70">
        <f t="shared" si="3"/>
        <v>500354.44</v>
      </c>
      <c r="EE28" s="70">
        <f t="shared" si="4"/>
        <v>0</v>
      </c>
    </row>
    <row r="29" spans="1:135" s="66" customFormat="1" ht="105" x14ac:dyDescent="0.25">
      <c r="A29" s="52">
        <v>27</v>
      </c>
      <c r="B29" s="66" t="s">
        <v>560</v>
      </c>
      <c r="C29" s="52">
        <v>2019</v>
      </c>
      <c r="D29" s="52" t="s">
        <v>586</v>
      </c>
      <c r="E29" s="66" t="s">
        <v>523</v>
      </c>
      <c r="F29" s="52" t="s">
        <v>350</v>
      </c>
      <c r="G29" s="52" t="s">
        <v>420</v>
      </c>
      <c r="H29" s="52"/>
      <c r="I29" s="69" t="s">
        <v>587</v>
      </c>
      <c r="J29" s="101" t="s">
        <v>913</v>
      </c>
      <c r="K29" s="101" t="s">
        <v>914</v>
      </c>
      <c r="L29" s="14">
        <v>18556905592</v>
      </c>
      <c r="M29" s="66" t="s">
        <v>525</v>
      </c>
      <c r="N29" s="52" t="s">
        <v>526</v>
      </c>
      <c r="O29" s="59">
        <v>21000</v>
      </c>
      <c r="P29" s="66" t="s">
        <v>527</v>
      </c>
      <c r="Q29" s="66" t="s">
        <v>588</v>
      </c>
      <c r="R29" s="49" t="s">
        <v>529</v>
      </c>
      <c r="S29" s="49" t="s">
        <v>55</v>
      </c>
      <c r="T29" s="49" t="s">
        <v>73</v>
      </c>
      <c r="U29" s="55" t="s">
        <v>530</v>
      </c>
      <c r="V29" s="49" t="s">
        <v>531</v>
      </c>
      <c r="W29" s="50"/>
      <c r="X29" s="50"/>
      <c r="Y29" s="50"/>
      <c r="Z29" s="50"/>
      <c r="AA29" s="50"/>
      <c r="AB29" s="50" t="s">
        <v>726</v>
      </c>
      <c r="AC29" s="50"/>
      <c r="AD29" s="50"/>
      <c r="AE29" s="50"/>
      <c r="AF29" s="50"/>
      <c r="AG29" s="50"/>
      <c r="AH29" s="50"/>
      <c r="AI29" s="50"/>
      <c r="AJ29" s="50"/>
      <c r="AK29" s="50"/>
      <c r="AL29" s="55" t="s">
        <v>49</v>
      </c>
      <c r="AM29" s="57">
        <f t="shared" si="5"/>
        <v>276484384.02000004</v>
      </c>
      <c r="AN29" s="75"/>
      <c r="AO29" s="76">
        <v>273330053.35000002</v>
      </c>
      <c r="AP29" s="77">
        <v>3154330.67</v>
      </c>
      <c r="AQ29" s="75"/>
      <c r="AR29" s="55" t="s">
        <v>532</v>
      </c>
      <c r="AS29" s="50" t="s">
        <v>532</v>
      </c>
      <c r="AT29" s="20" t="s">
        <v>533</v>
      </c>
      <c r="AU29" s="52" t="s">
        <v>361</v>
      </c>
      <c r="AV29" s="52" t="s">
        <v>361</v>
      </c>
      <c r="AW29" s="52" t="s">
        <v>376</v>
      </c>
      <c r="AY29" s="55" t="s">
        <v>39</v>
      </c>
      <c r="AZ29" s="40" t="s">
        <v>545</v>
      </c>
      <c r="BB29" s="91">
        <v>43980</v>
      </c>
      <c r="BC29" s="92">
        <v>44188</v>
      </c>
      <c r="BD29" s="52"/>
      <c r="BE29" s="66" t="s">
        <v>1250</v>
      </c>
      <c r="BF29" s="49" t="s">
        <v>1179</v>
      </c>
      <c r="BG29" s="49"/>
      <c r="BH29"/>
      <c r="BK29" s="153">
        <f t="shared" si="8"/>
        <v>58159135.600000001</v>
      </c>
      <c r="BL29" s="153">
        <f t="shared" si="8"/>
        <v>34462838.079999998</v>
      </c>
      <c r="BM29" s="70">
        <f t="shared" si="11"/>
        <v>0</v>
      </c>
      <c r="BN29" s="70">
        <f t="shared" si="11"/>
        <v>0</v>
      </c>
      <c r="BO29" s="70">
        <f t="shared" si="11"/>
        <v>57652448.859999999</v>
      </c>
      <c r="BP29" s="70">
        <f>BX29+CN29+CF29+CV29+DD29+DL29</f>
        <v>34462838.079999998</v>
      </c>
      <c r="BQ29" s="70">
        <f t="shared" si="12"/>
        <v>506686.74</v>
      </c>
      <c r="BR29" s="70">
        <f t="shared" si="12"/>
        <v>0</v>
      </c>
      <c r="BS29" s="70">
        <f t="shared" si="12"/>
        <v>0</v>
      </c>
      <c r="BT29" s="70">
        <f t="shared" si="12"/>
        <v>0</v>
      </c>
      <c r="BU29" s="74"/>
      <c r="BV29" s="74"/>
      <c r="BW29" s="74">
        <v>5890223.7800000003</v>
      </c>
      <c r="BX29" s="74">
        <v>890111.51</v>
      </c>
      <c r="BY29" s="74"/>
      <c r="BZ29" s="74"/>
      <c r="CA29" s="74"/>
      <c r="CB29" s="74"/>
      <c r="CC29" s="74"/>
      <c r="CD29" s="74"/>
      <c r="CE29" s="74">
        <v>51762225.079999998</v>
      </c>
      <c r="CF29" s="74">
        <v>33572726.57</v>
      </c>
      <c r="CG29" s="74"/>
      <c r="CH29" s="74"/>
      <c r="CI29" s="74"/>
      <c r="CJ29" s="74"/>
      <c r="CK29" s="74"/>
      <c r="CL29" s="74"/>
      <c r="CM29" s="74"/>
      <c r="CN29" s="74"/>
      <c r="CO29" s="74">
        <v>301831.38</v>
      </c>
      <c r="CP29" s="74"/>
      <c r="CQ29" s="74"/>
      <c r="CR29" s="74"/>
      <c r="CS29" s="74"/>
      <c r="CT29" s="74"/>
      <c r="CU29" s="74"/>
      <c r="CV29" s="74"/>
      <c r="CW29" s="74">
        <v>204855.36</v>
      </c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R29" s="70">
        <v>1916732.81</v>
      </c>
      <c r="DU29" s="70">
        <f t="shared" si="2"/>
        <v>1916732.81</v>
      </c>
      <c r="DV29" s="70"/>
      <c r="DW29" s="70">
        <v>124343431.73999999</v>
      </c>
      <c r="DX29" s="70"/>
      <c r="DZ29" s="70">
        <f t="shared" si="3"/>
        <v>124343431.73999999</v>
      </c>
      <c r="EE29" s="70">
        <f t="shared" si="4"/>
        <v>0</v>
      </c>
    </row>
    <row r="30" spans="1:135" s="66" customFormat="1" ht="75" x14ac:dyDescent="0.25">
      <c r="A30" s="52"/>
      <c r="B30" s="122" t="s">
        <v>561</v>
      </c>
      <c r="C30" s="123">
        <v>2019</v>
      </c>
      <c r="D30" s="123" t="s">
        <v>589</v>
      </c>
      <c r="E30" s="124" t="s">
        <v>696</v>
      </c>
      <c r="F30" s="52"/>
      <c r="G30" s="52"/>
      <c r="H30" s="52"/>
      <c r="I30" s="49" t="s">
        <v>524</v>
      </c>
      <c r="J30" s="55"/>
      <c r="K30" s="55"/>
      <c r="L30" s="14"/>
      <c r="M30" s="66" t="s">
        <v>525</v>
      </c>
      <c r="N30" s="52" t="s">
        <v>526</v>
      </c>
      <c r="O30" s="59">
        <v>21000</v>
      </c>
      <c r="P30" s="52"/>
      <c r="R30" s="49"/>
      <c r="S30" s="49"/>
      <c r="T30" s="49"/>
      <c r="U30" s="55"/>
      <c r="V30" s="49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5" t="s">
        <v>49</v>
      </c>
      <c r="AM30" s="57">
        <v>0</v>
      </c>
      <c r="AN30" s="75"/>
      <c r="AO30" s="74"/>
      <c r="AP30" s="74"/>
      <c r="AQ30" s="75"/>
      <c r="AR30" s="55"/>
      <c r="AS30" s="49"/>
      <c r="AT30" s="20"/>
      <c r="AU30" s="52"/>
      <c r="AV30" s="52"/>
      <c r="AW30" s="52"/>
      <c r="AY30" s="49"/>
      <c r="AZ30" s="40" t="s">
        <v>697</v>
      </c>
      <c r="BB30" s="52"/>
      <c r="BC30" s="92"/>
      <c r="BD30" s="52"/>
      <c r="BH30"/>
      <c r="BK30" s="153">
        <f t="shared" si="8"/>
        <v>0</v>
      </c>
      <c r="BL30" s="153">
        <f t="shared" si="8"/>
        <v>0</v>
      </c>
      <c r="BM30" s="75"/>
      <c r="BN30" s="70"/>
      <c r="BO30" s="75"/>
      <c r="BP30" s="70"/>
      <c r="BQ30" s="75"/>
      <c r="BR30" s="70"/>
      <c r="BS30" s="75"/>
      <c r="BT30" s="70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U30" s="70">
        <f t="shared" si="2"/>
        <v>0</v>
      </c>
      <c r="DV30" s="70"/>
      <c r="DW30" s="70"/>
      <c r="DX30" s="70"/>
      <c r="DZ30" s="70">
        <f t="shared" si="3"/>
        <v>0</v>
      </c>
      <c r="EE30" s="70">
        <f t="shared" si="4"/>
        <v>0</v>
      </c>
    </row>
    <row r="31" spans="1:135" s="66" customFormat="1" ht="75" x14ac:dyDescent="0.25">
      <c r="A31" s="52">
        <v>28</v>
      </c>
      <c r="B31" s="66" t="s">
        <v>562</v>
      </c>
      <c r="C31" s="52">
        <v>2019</v>
      </c>
      <c r="D31" s="52" t="s">
        <v>589</v>
      </c>
      <c r="E31" s="49" t="s">
        <v>590</v>
      </c>
      <c r="F31" s="52" t="s">
        <v>350</v>
      </c>
      <c r="G31" s="52" t="s">
        <v>365</v>
      </c>
      <c r="H31" s="52"/>
      <c r="I31" s="49" t="s">
        <v>591</v>
      </c>
      <c r="J31" s="55" t="s">
        <v>931</v>
      </c>
      <c r="K31" s="55" t="s">
        <v>933</v>
      </c>
      <c r="L31" s="14">
        <v>84339137481</v>
      </c>
      <c r="M31" s="49" t="s">
        <v>592</v>
      </c>
      <c r="N31" s="59" t="s">
        <v>593</v>
      </c>
      <c r="O31" s="59">
        <v>23000</v>
      </c>
      <c r="P31" s="49" t="s">
        <v>594</v>
      </c>
      <c r="Q31" s="66" t="s">
        <v>595</v>
      </c>
      <c r="R31" s="49" t="s">
        <v>596</v>
      </c>
      <c r="S31" s="66" t="s">
        <v>59</v>
      </c>
      <c r="T31" s="49" t="s">
        <v>73</v>
      </c>
      <c r="U31" s="49" t="s">
        <v>597</v>
      </c>
      <c r="V31" s="66" t="s">
        <v>598</v>
      </c>
      <c r="W31" s="50"/>
      <c r="X31" s="50"/>
      <c r="Y31" s="50"/>
      <c r="Z31" s="50"/>
      <c r="AA31" s="50"/>
      <c r="AB31" s="50"/>
      <c r="AC31" s="50" t="s">
        <v>726</v>
      </c>
      <c r="AD31" s="50"/>
      <c r="AE31" s="50"/>
      <c r="AF31" s="50"/>
      <c r="AG31" s="50"/>
      <c r="AH31" s="50"/>
      <c r="AI31" s="50"/>
      <c r="AJ31" s="50" t="s">
        <v>726</v>
      </c>
      <c r="AK31" s="50"/>
      <c r="AL31" s="55" t="s">
        <v>44</v>
      </c>
      <c r="AM31" s="57">
        <f t="shared" si="5"/>
        <v>1091163.17</v>
      </c>
      <c r="AN31" s="75"/>
      <c r="AO31" s="74">
        <v>1091163.17</v>
      </c>
      <c r="AP31" s="74"/>
      <c r="AQ31" s="75"/>
      <c r="AR31" s="55" t="s">
        <v>601</v>
      </c>
      <c r="AS31" s="49" t="s">
        <v>600</v>
      </c>
      <c r="AT31" s="20" t="s">
        <v>599</v>
      </c>
      <c r="AU31" s="52" t="s">
        <v>361</v>
      </c>
      <c r="AV31" s="52" t="s">
        <v>376</v>
      </c>
      <c r="AW31" s="52" t="s">
        <v>361</v>
      </c>
      <c r="AY31" s="20" t="s">
        <v>39</v>
      </c>
      <c r="AZ31" s="40" t="s">
        <v>690</v>
      </c>
      <c r="BB31" s="91">
        <v>43959</v>
      </c>
      <c r="BC31" s="92">
        <v>44033</v>
      </c>
      <c r="BD31" s="52"/>
      <c r="BE31" s="157">
        <v>44489</v>
      </c>
      <c r="BF31" s="49" t="s">
        <v>1264</v>
      </c>
      <c r="BG31" s="49"/>
      <c r="BH31"/>
      <c r="BK31" s="153">
        <f t="shared" si="8"/>
        <v>288784.26</v>
      </c>
      <c r="BL31" s="153">
        <f t="shared" si="8"/>
        <v>114465.71</v>
      </c>
      <c r="BM31" s="70">
        <f t="shared" ref="BM31:BT34" si="13">BU31+CK31+CC31+CS31+DA31+DI31</f>
        <v>0</v>
      </c>
      <c r="BN31" s="70">
        <f t="shared" si="13"/>
        <v>0</v>
      </c>
      <c r="BO31" s="70">
        <f t="shared" si="13"/>
        <v>288784.26</v>
      </c>
      <c r="BP31" s="70">
        <f t="shared" si="13"/>
        <v>114465.71</v>
      </c>
      <c r="BQ31" s="70">
        <f t="shared" si="13"/>
        <v>0</v>
      </c>
      <c r="BR31" s="70">
        <f t="shared" si="13"/>
        <v>0</v>
      </c>
      <c r="BS31" s="70">
        <f t="shared" si="13"/>
        <v>0</v>
      </c>
      <c r="BT31" s="70">
        <f t="shared" si="13"/>
        <v>0</v>
      </c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>
        <v>117050.09</v>
      </c>
      <c r="CF31" s="70">
        <v>114465.71</v>
      </c>
      <c r="CG31" s="70"/>
      <c r="CH31" s="70"/>
      <c r="CI31" s="70"/>
      <c r="CJ31" s="70"/>
      <c r="CK31" s="70"/>
      <c r="CL31" s="70"/>
      <c r="CM31" s="70">
        <v>171734.17</v>
      </c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U31" s="70">
        <f t="shared" si="2"/>
        <v>0</v>
      </c>
      <c r="DV31" s="70"/>
      <c r="DW31" s="70">
        <v>423947.09</v>
      </c>
      <c r="DX31" s="70"/>
      <c r="DZ31" s="70">
        <f t="shared" si="3"/>
        <v>423947.09</v>
      </c>
      <c r="EE31" s="70">
        <f t="shared" si="4"/>
        <v>0</v>
      </c>
    </row>
    <row r="32" spans="1:135" s="66" customFormat="1" ht="75" x14ac:dyDescent="0.25">
      <c r="A32" s="52">
        <v>29</v>
      </c>
      <c r="B32" s="66" t="s">
        <v>563</v>
      </c>
      <c r="C32" s="52">
        <v>2019</v>
      </c>
      <c r="D32" s="52" t="s">
        <v>589</v>
      </c>
      <c r="E32" s="49" t="s">
        <v>590</v>
      </c>
      <c r="F32" s="52" t="s">
        <v>350</v>
      </c>
      <c r="G32" s="52" t="s">
        <v>365</v>
      </c>
      <c r="H32" s="52"/>
      <c r="I32" s="49" t="s">
        <v>602</v>
      </c>
      <c r="J32" s="55" t="s">
        <v>931</v>
      </c>
      <c r="K32" s="55" t="s">
        <v>933</v>
      </c>
      <c r="L32" s="14">
        <v>84339137481</v>
      </c>
      <c r="M32" s="49" t="s">
        <v>592</v>
      </c>
      <c r="N32" s="59" t="s">
        <v>593</v>
      </c>
      <c r="O32" s="59">
        <v>23000</v>
      </c>
      <c r="P32" s="49" t="s">
        <v>594</v>
      </c>
      <c r="Q32" s="66" t="s">
        <v>595</v>
      </c>
      <c r="R32" s="49" t="s">
        <v>596</v>
      </c>
      <c r="S32" s="66" t="s">
        <v>59</v>
      </c>
      <c r="T32" s="49" t="s">
        <v>73</v>
      </c>
      <c r="U32" s="49" t="s">
        <v>597</v>
      </c>
      <c r="V32" s="66" t="s">
        <v>598</v>
      </c>
      <c r="W32" s="50"/>
      <c r="X32" s="50"/>
      <c r="Y32" s="50"/>
      <c r="Z32" s="50"/>
      <c r="AA32" s="50"/>
      <c r="AB32" s="50"/>
      <c r="AC32" s="50" t="s">
        <v>726</v>
      </c>
      <c r="AD32" s="50"/>
      <c r="AE32" s="50"/>
      <c r="AF32" s="50"/>
      <c r="AG32" s="50"/>
      <c r="AH32" s="50"/>
      <c r="AI32" s="50"/>
      <c r="AJ32" s="50"/>
      <c r="AK32" s="50"/>
      <c r="AL32" s="55" t="s">
        <v>44</v>
      </c>
      <c r="AM32" s="57">
        <f t="shared" si="5"/>
        <v>1085378.3400000001</v>
      </c>
      <c r="AN32" s="75"/>
      <c r="AO32" s="74">
        <v>1085378.3400000001</v>
      </c>
      <c r="AP32" s="74"/>
      <c r="AQ32" s="75"/>
      <c r="AR32" s="55" t="s">
        <v>601</v>
      </c>
      <c r="AS32" s="49" t="s">
        <v>600</v>
      </c>
      <c r="AT32" s="20" t="s">
        <v>599</v>
      </c>
      <c r="AU32" s="52" t="s">
        <v>361</v>
      </c>
      <c r="AV32" s="52" t="s">
        <v>376</v>
      </c>
      <c r="AW32" s="52" t="s">
        <v>361</v>
      </c>
      <c r="AY32" s="20" t="s">
        <v>39</v>
      </c>
      <c r="AZ32" s="40" t="s">
        <v>545</v>
      </c>
      <c r="BB32" s="91">
        <v>43959</v>
      </c>
      <c r="BC32" s="92">
        <v>44033</v>
      </c>
      <c r="BD32" s="52"/>
      <c r="BE32" s="157">
        <v>44489</v>
      </c>
      <c r="BF32" s="49" t="s">
        <v>1264</v>
      </c>
      <c r="BG32" s="49"/>
      <c r="BH32"/>
      <c r="BK32" s="153">
        <f t="shared" si="8"/>
        <v>283557.45</v>
      </c>
      <c r="BL32" s="153">
        <f t="shared" si="8"/>
        <v>94232</v>
      </c>
      <c r="BM32" s="70">
        <f t="shared" si="13"/>
        <v>0</v>
      </c>
      <c r="BN32" s="70">
        <f t="shared" si="13"/>
        <v>0</v>
      </c>
      <c r="BO32" s="70">
        <f t="shared" si="13"/>
        <v>283557.45</v>
      </c>
      <c r="BP32" s="70">
        <f t="shared" si="13"/>
        <v>94232</v>
      </c>
      <c r="BQ32" s="70">
        <f t="shared" si="13"/>
        <v>0</v>
      </c>
      <c r="BR32" s="70">
        <f t="shared" si="13"/>
        <v>0</v>
      </c>
      <c r="BS32" s="70">
        <f t="shared" si="13"/>
        <v>0</v>
      </c>
      <c r="BT32" s="70">
        <f t="shared" si="13"/>
        <v>0</v>
      </c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>
        <v>105222</v>
      </c>
      <c r="CF32" s="70">
        <v>94232</v>
      </c>
      <c r="CG32" s="70"/>
      <c r="CH32" s="70"/>
      <c r="CI32" s="70"/>
      <c r="CJ32" s="70"/>
      <c r="CK32" s="70"/>
      <c r="CL32" s="70"/>
      <c r="CM32" s="70">
        <v>178335.45</v>
      </c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U32" s="70">
        <f t="shared" si="2"/>
        <v>0</v>
      </c>
      <c r="DV32" s="70"/>
      <c r="DW32" s="70">
        <v>349007.42</v>
      </c>
      <c r="DX32" s="70"/>
      <c r="DZ32" s="70">
        <f t="shared" si="3"/>
        <v>349007.42</v>
      </c>
      <c r="EE32" s="70">
        <f t="shared" si="4"/>
        <v>0</v>
      </c>
    </row>
    <row r="33" spans="1:135" s="66" customFormat="1" ht="75" x14ac:dyDescent="0.25">
      <c r="A33" s="52">
        <v>30</v>
      </c>
      <c r="B33" s="66" t="s">
        <v>564</v>
      </c>
      <c r="C33" s="52">
        <v>2019</v>
      </c>
      <c r="D33" s="52" t="s">
        <v>589</v>
      </c>
      <c r="E33" s="49" t="s">
        <v>590</v>
      </c>
      <c r="F33" s="52" t="s">
        <v>350</v>
      </c>
      <c r="G33" s="52" t="s">
        <v>365</v>
      </c>
      <c r="H33" s="52"/>
      <c r="I33" s="49" t="s">
        <v>603</v>
      </c>
      <c r="J33" s="55" t="s">
        <v>931</v>
      </c>
      <c r="K33" s="55" t="s">
        <v>932</v>
      </c>
      <c r="L33" s="14">
        <v>84339137481</v>
      </c>
      <c r="M33" s="49" t="s">
        <v>592</v>
      </c>
      <c r="N33" s="59" t="s">
        <v>593</v>
      </c>
      <c r="O33" s="59">
        <v>23000</v>
      </c>
      <c r="P33" s="49" t="s">
        <v>594</v>
      </c>
      <c r="Q33" s="66" t="s">
        <v>595</v>
      </c>
      <c r="R33" s="49" t="s">
        <v>596</v>
      </c>
      <c r="S33" s="66" t="s">
        <v>59</v>
      </c>
      <c r="T33" s="49" t="s">
        <v>73</v>
      </c>
      <c r="U33" s="49" t="s">
        <v>597</v>
      </c>
      <c r="V33" s="66" t="s">
        <v>598</v>
      </c>
      <c r="W33" s="50"/>
      <c r="X33" s="50"/>
      <c r="Y33" s="50"/>
      <c r="Z33" s="50"/>
      <c r="AA33" s="50"/>
      <c r="AB33" s="50"/>
      <c r="AC33" s="50" t="s">
        <v>726</v>
      </c>
      <c r="AD33" s="50"/>
      <c r="AE33" s="50"/>
      <c r="AF33" s="50"/>
      <c r="AG33" s="50"/>
      <c r="AH33" s="50"/>
      <c r="AI33" s="50"/>
      <c r="AJ33" s="50"/>
      <c r="AK33" s="50"/>
      <c r="AL33" s="55" t="s">
        <v>44</v>
      </c>
      <c r="AM33" s="57">
        <f>SUM(AN33:AP33)</f>
        <v>1900463.72</v>
      </c>
      <c r="AN33" s="75"/>
      <c r="AO33" s="74">
        <v>1900463.72</v>
      </c>
      <c r="AP33" s="74"/>
      <c r="AQ33" s="75"/>
      <c r="AR33" s="55" t="s">
        <v>601</v>
      </c>
      <c r="AS33" s="49" t="s">
        <v>600</v>
      </c>
      <c r="AT33" s="20" t="s">
        <v>599</v>
      </c>
      <c r="AU33" s="52" t="s">
        <v>361</v>
      </c>
      <c r="AV33" s="52" t="s">
        <v>376</v>
      </c>
      <c r="AW33" s="52" t="s">
        <v>361</v>
      </c>
      <c r="AY33" s="20" t="s">
        <v>39</v>
      </c>
      <c r="AZ33" s="40" t="s">
        <v>545</v>
      </c>
      <c r="BB33" s="91">
        <v>43959</v>
      </c>
      <c r="BC33" s="92">
        <v>44033</v>
      </c>
      <c r="BD33" s="52"/>
      <c r="BE33" s="157">
        <v>44489</v>
      </c>
      <c r="BF33" s="49" t="s">
        <v>1264</v>
      </c>
      <c r="BG33" s="49"/>
      <c r="BH33"/>
      <c r="BK33" s="153">
        <f t="shared" si="8"/>
        <v>499197.93000000005</v>
      </c>
      <c r="BL33" s="153">
        <f t="shared" si="8"/>
        <v>102160.32000000001</v>
      </c>
      <c r="BM33" s="70">
        <f t="shared" si="13"/>
        <v>0</v>
      </c>
      <c r="BN33" s="70">
        <f t="shared" si="13"/>
        <v>0</v>
      </c>
      <c r="BO33" s="70">
        <f t="shared" si="13"/>
        <v>499197.93000000005</v>
      </c>
      <c r="BP33" s="70">
        <f t="shared" si="13"/>
        <v>102160.32000000001</v>
      </c>
      <c r="BQ33" s="70">
        <f t="shared" si="13"/>
        <v>0</v>
      </c>
      <c r="BR33" s="70">
        <f t="shared" si="13"/>
        <v>0</v>
      </c>
      <c r="BS33" s="70">
        <f t="shared" si="13"/>
        <v>0</v>
      </c>
      <c r="BT33" s="70">
        <f t="shared" si="13"/>
        <v>0</v>
      </c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>
        <v>110851.81</v>
      </c>
      <c r="CF33" s="70">
        <v>102160.32000000001</v>
      </c>
      <c r="CG33" s="70"/>
      <c r="CH33" s="70"/>
      <c r="CI33" s="70"/>
      <c r="CJ33" s="70"/>
      <c r="CK33" s="70"/>
      <c r="CL33" s="70"/>
      <c r="CM33" s="70">
        <v>180709.47</v>
      </c>
      <c r="CN33" s="70"/>
      <c r="CO33" s="70"/>
      <c r="CP33" s="70"/>
      <c r="CQ33" s="70"/>
      <c r="CR33" s="70"/>
      <c r="CS33" s="70"/>
      <c r="CT33" s="70"/>
      <c r="CU33" s="70">
        <v>207636.65</v>
      </c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U33" s="70">
        <f t="shared" si="2"/>
        <v>0</v>
      </c>
      <c r="DV33" s="70"/>
      <c r="DW33" s="70">
        <v>378371.56</v>
      </c>
      <c r="DX33" s="70"/>
      <c r="DZ33" s="70">
        <f t="shared" si="3"/>
        <v>378371.56</v>
      </c>
      <c r="EE33" s="70">
        <f t="shared" si="4"/>
        <v>0</v>
      </c>
    </row>
    <row r="34" spans="1:135" ht="105" x14ac:dyDescent="0.25">
      <c r="A34" s="52">
        <v>31</v>
      </c>
      <c r="B34" s="131" t="s">
        <v>1244</v>
      </c>
      <c r="C34" s="52">
        <v>2019</v>
      </c>
      <c r="D34" s="52" t="s">
        <v>604</v>
      </c>
      <c r="E34" s="49" t="s">
        <v>466</v>
      </c>
      <c r="F34" s="52" t="s">
        <v>350</v>
      </c>
      <c r="G34" s="52" t="s">
        <v>420</v>
      </c>
      <c r="H34" s="52"/>
      <c r="I34" s="49" t="s">
        <v>605</v>
      </c>
      <c r="J34" s="55" t="s">
        <v>920</v>
      </c>
      <c r="K34" s="55" t="s">
        <v>908</v>
      </c>
      <c r="L34" s="14">
        <v>84214771175</v>
      </c>
      <c r="M34" s="15" t="s">
        <v>468</v>
      </c>
      <c r="N34" s="14" t="s">
        <v>368</v>
      </c>
      <c r="O34" s="14">
        <v>10000</v>
      </c>
      <c r="P34" s="49" t="s">
        <v>606</v>
      </c>
      <c r="Q34" s="49" t="s">
        <v>607</v>
      </c>
      <c r="R34" s="23" t="s">
        <v>608</v>
      </c>
      <c r="S34" s="66" t="s">
        <v>51</v>
      </c>
      <c r="T34" s="49" t="s">
        <v>74</v>
      </c>
      <c r="U34" s="55" t="s">
        <v>530</v>
      </c>
      <c r="V34" s="61" t="s">
        <v>554</v>
      </c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5" t="s">
        <v>46</v>
      </c>
      <c r="AM34" s="25">
        <f>SUM(AN34:AQ34)</f>
        <v>6262500</v>
      </c>
      <c r="AN34" s="71"/>
      <c r="AO34" s="71"/>
      <c r="AP34" s="70"/>
      <c r="AQ34" s="74">
        <v>6262500</v>
      </c>
      <c r="AR34" s="55" t="s">
        <v>650</v>
      </c>
      <c r="AS34" s="14">
        <v>2630</v>
      </c>
      <c r="AT34" s="20" t="s">
        <v>172</v>
      </c>
      <c r="AU34" s="52" t="s">
        <v>361</v>
      </c>
      <c r="AV34" s="52" t="s">
        <v>361</v>
      </c>
      <c r="AW34" s="52" t="s">
        <v>361</v>
      </c>
      <c r="AX34" s="65"/>
      <c r="AY34" s="55" t="s">
        <v>40</v>
      </c>
      <c r="AZ34" s="40" t="s">
        <v>632</v>
      </c>
      <c r="BB34" s="103" t="s">
        <v>1243</v>
      </c>
      <c r="BC34" s="92"/>
      <c r="BD34" s="14"/>
      <c r="BI34" s="115" t="s">
        <v>1085</v>
      </c>
      <c r="BJ34" s="152">
        <v>377448.75</v>
      </c>
      <c r="BK34" s="153">
        <f>BM34+BO34+BQ34+BS34</f>
        <v>1669835.08</v>
      </c>
      <c r="BL34" s="153">
        <f t="shared" si="8"/>
        <v>0</v>
      </c>
      <c r="BM34" s="70">
        <f>BU34+CK34+CC34+CS34+DA34+DI34</f>
        <v>0</v>
      </c>
      <c r="BN34" s="70">
        <f>BV34+CL34+CD34+CT34+DB34+DJ34</f>
        <v>0</v>
      </c>
      <c r="BO34" s="70">
        <f>BW34+CM34+CE34+CU34+DC34+DK34</f>
        <v>0</v>
      </c>
      <c r="BP34" s="70">
        <f t="shared" si="13"/>
        <v>0</v>
      </c>
      <c r="BQ34" s="70">
        <f>BY34+CO34+CG34+CW34+DE34+DM34</f>
        <v>0</v>
      </c>
      <c r="BR34" s="70">
        <f t="shared" si="13"/>
        <v>0</v>
      </c>
      <c r="BS34" s="70">
        <f t="shared" si="13"/>
        <v>1669835.08</v>
      </c>
      <c r="BT34" s="70">
        <f>CB34+CR34+CJ34+CZ34+DH34+DP34</f>
        <v>0</v>
      </c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>
        <v>1669835.08</v>
      </c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U34" s="70">
        <f t="shared" si="2"/>
        <v>0</v>
      </c>
      <c r="DV34" s="70"/>
      <c r="DW34" s="70"/>
      <c r="DX34" s="70"/>
      <c r="DZ34" s="70">
        <f t="shared" si="3"/>
        <v>0</v>
      </c>
      <c r="EE34" s="70">
        <f t="shared" si="4"/>
        <v>0</v>
      </c>
    </row>
    <row r="35" spans="1:135" ht="90" x14ac:dyDescent="0.25">
      <c r="A35" s="52">
        <v>32</v>
      </c>
      <c r="B35" s="131" t="s">
        <v>1064</v>
      </c>
      <c r="C35" s="52">
        <v>2019</v>
      </c>
      <c r="D35" s="52" t="s">
        <v>604</v>
      </c>
      <c r="E35" s="49" t="s">
        <v>547</v>
      </c>
      <c r="F35" s="52" t="s">
        <v>350</v>
      </c>
      <c r="G35" s="52" t="s">
        <v>455</v>
      </c>
      <c r="H35" s="52"/>
      <c r="I35" s="49" t="s">
        <v>609</v>
      </c>
      <c r="J35" s="55" t="s">
        <v>929</v>
      </c>
      <c r="K35" s="55" t="s">
        <v>929</v>
      </c>
      <c r="L35" s="14">
        <v>52616021041</v>
      </c>
      <c r="M35" s="53" t="s">
        <v>550</v>
      </c>
      <c r="N35" s="59" t="s">
        <v>417</v>
      </c>
      <c r="O35" s="59">
        <v>10430</v>
      </c>
      <c r="P35" s="35" t="s">
        <v>551</v>
      </c>
      <c r="Q35" s="46" t="s">
        <v>552</v>
      </c>
      <c r="R35" s="34" t="s">
        <v>553</v>
      </c>
      <c r="S35" s="15" t="s">
        <v>71</v>
      </c>
      <c r="T35" s="49" t="s">
        <v>74</v>
      </c>
      <c r="U35" s="55" t="s">
        <v>530</v>
      </c>
      <c r="V35" s="61" t="s">
        <v>554</v>
      </c>
      <c r="W35" s="50"/>
      <c r="X35" s="50"/>
      <c r="Y35" s="50"/>
      <c r="Z35" s="50"/>
      <c r="AA35" s="50"/>
      <c r="AB35" s="50"/>
      <c r="AC35" s="50"/>
      <c r="AD35" s="50"/>
      <c r="AE35" s="50" t="s">
        <v>726</v>
      </c>
      <c r="AF35" s="50"/>
      <c r="AG35" s="50"/>
      <c r="AH35" s="50"/>
      <c r="AI35" s="50"/>
      <c r="AJ35" s="50"/>
      <c r="AK35" s="50"/>
      <c r="AL35" s="20" t="s">
        <v>44</v>
      </c>
      <c r="AM35" s="25">
        <f>SUM(AN35:AP35)</f>
        <v>539199.21</v>
      </c>
      <c r="AN35" s="71"/>
      <c r="AO35" s="74">
        <v>539199.21</v>
      </c>
      <c r="AP35" s="70"/>
      <c r="AQ35" s="71"/>
      <c r="AR35" s="55" t="s">
        <v>557</v>
      </c>
      <c r="AS35" s="26" t="s">
        <v>555</v>
      </c>
      <c r="AT35" s="20" t="s">
        <v>610</v>
      </c>
      <c r="AU35" s="52" t="s">
        <v>361</v>
      </c>
      <c r="AV35" s="52" t="s">
        <v>361</v>
      </c>
      <c r="AW35" s="52" t="s">
        <v>361</v>
      </c>
      <c r="AY35" s="49" t="s">
        <v>42</v>
      </c>
      <c r="AZ35" s="40" t="s">
        <v>633</v>
      </c>
      <c r="BB35" s="110" t="s">
        <v>859</v>
      </c>
      <c r="BC35" s="92"/>
      <c r="BD35" s="14"/>
      <c r="BK35" s="153">
        <f t="shared" ref="BK35:BL50" si="14">BM35+BO35+BQ35+BS35</f>
        <v>0</v>
      </c>
      <c r="BL35" s="153">
        <f t="shared" si="8"/>
        <v>0</v>
      </c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U35" s="70">
        <f t="shared" si="2"/>
        <v>0</v>
      </c>
      <c r="DV35" s="70"/>
      <c r="DW35" s="70"/>
      <c r="DX35" s="70"/>
      <c r="DZ35" s="70">
        <f t="shared" si="3"/>
        <v>0</v>
      </c>
      <c r="EE35" s="70">
        <f t="shared" si="4"/>
        <v>0</v>
      </c>
    </row>
    <row r="36" spans="1:135" ht="105" x14ac:dyDescent="0.25">
      <c r="A36" s="52">
        <v>33</v>
      </c>
      <c r="B36" s="66" t="s">
        <v>621</v>
      </c>
      <c r="C36" s="52">
        <v>2019</v>
      </c>
      <c r="D36" s="52" t="s">
        <v>604</v>
      </c>
      <c r="E36" s="49" t="s">
        <v>611</v>
      </c>
      <c r="F36" s="52" t="s">
        <v>350</v>
      </c>
      <c r="G36" s="52" t="s">
        <v>351</v>
      </c>
      <c r="H36" s="52"/>
      <c r="I36" s="49" t="s">
        <v>612</v>
      </c>
      <c r="J36" s="55" t="s">
        <v>604</v>
      </c>
      <c r="K36" s="55" t="s">
        <v>915</v>
      </c>
      <c r="L36" s="14">
        <v>17560201884</v>
      </c>
      <c r="M36" s="49" t="s">
        <v>613</v>
      </c>
      <c r="N36" s="59" t="s">
        <v>614</v>
      </c>
      <c r="O36" s="59">
        <v>31000</v>
      </c>
      <c r="P36" s="49" t="s">
        <v>615</v>
      </c>
      <c r="Q36" s="66" t="s">
        <v>616</v>
      </c>
      <c r="R36" s="78" t="s">
        <v>617</v>
      </c>
      <c r="S36" s="36" t="s">
        <v>58</v>
      </c>
      <c r="T36" s="49" t="s">
        <v>74</v>
      </c>
      <c r="U36" s="49" t="s">
        <v>618</v>
      </c>
      <c r="V36" s="49" t="s">
        <v>619</v>
      </c>
      <c r="W36" s="50"/>
      <c r="X36" s="50" t="s">
        <v>726</v>
      </c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5" t="s">
        <v>43</v>
      </c>
      <c r="AM36" s="25">
        <f t="shared" si="5"/>
        <v>10860000</v>
      </c>
      <c r="AN36" s="74">
        <v>10860000</v>
      </c>
      <c r="AO36" s="71"/>
      <c r="AP36" s="70"/>
      <c r="AQ36" s="71"/>
      <c r="AR36" s="55"/>
      <c r="AS36" s="26" t="s">
        <v>620</v>
      </c>
      <c r="AT36" s="20" t="s">
        <v>293</v>
      </c>
      <c r="AU36" s="52" t="s">
        <v>361</v>
      </c>
      <c r="AV36" s="52" t="s">
        <v>376</v>
      </c>
      <c r="AW36" s="52" t="s">
        <v>361</v>
      </c>
      <c r="AX36" s="65"/>
      <c r="AY36" s="55" t="s">
        <v>39</v>
      </c>
      <c r="AZ36" s="79" t="s">
        <v>695</v>
      </c>
      <c r="BB36" s="92">
        <v>43980</v>
      </c>
      <c r="BC36" s="92">
        <v>44133</v>
      </c>
      <c r="BD36" s="14"/>
      <c r="BE36" s="155">
        <v>44483</v>
      </c>
      <c r="BF36" s="36" t="s">
        <v>1179</v>
      </c>
      <c r="BG36" s="36"/>
      <c r="BI36" s="115" t="s">
        <v>1084</v>
      </c>
      <c r="BJ36" s="152">
        <v>2271970.5</v>
      </c>
      <c r="BK36" s="153">
        <f t="shared" si="14"/>
        <v>3769077.89</v>
      </c>
      <c r="BL36" s="153">
        <f t="shared" si="8"/>
        <v>756117.75</v>
      </c>
      <c r="BM36" s="70">
        <f t="shared" ref="BM36:BQ49" si="15">BU36+CK36+CC36+CS36+DA36+DI36</f>
        <v>3769077.89</v>
      </c>
      <c r="BN36" s="70">
        <f t="shared" si="15"/>
        <v>756117.75</v>
      </c>
      <c r="BO36" s="70">
        <f t="shared" si="15"/>
        <v>0</v>
      </c>
      <c r="BP36" s="70">
        <f t="shared" si="15"/>
        <v>0</v>
      </c>
      <c r="BQ36" s="70">
        <f>BY36+CO36+CG36+CW36+DE36+DM36</f>
        <v>0</v>
      </c>
      <c r="BR36" s="70">
        <f t="shared" ref="BR36:BT49" si="16">BZ36+CP36+CH36+CX36+DF36+DN36</f>
        <v>0</v>
      </c>
      <c r="BS36" s="70">
        <f t="shared" si="16"/>
        <v>0</v>
      </c>
      <c r="BT36" s="70">
        <f>CB36+CR36+CJ36+CZ36+DH36+DP36</f>
        <v>0</v>
      </c>
      <c r="BU36" s="70">
        <v>138652.97</v>
      </c>
      <c r="BV36" s="70">
        <v>124560</v>
      </c>
      <c r="BW36" s="70"/>
      <c r="BX36" s="70"/>
      <c r="BY36" s="70"/>
      <c r="BZ36" s="70"/>
      <c r="CA36" s="70"/>
      <c r="CB36" s="70"/>
      <c r="CC36" s="70">
        <v>1190217.56</v>
      </c>
      <c r="CD36" s="70">
        <v>279511.7</v>
      </c>
      <c r="CE36" s="70"/>
      <c r="CF36" s="70"/>
      <c r="CG36" s="70"/>
      <c r="CH36" s="70"/>
      <c r="CI36" s="70"/>
      <c r="CJ36" s="70"/>
      <c r="CK36" s="70">
        <v>1279425.78</v>
      </c>
      <c r="CL36" s="70">
        <v>352046.05</v>
      </c>
      <c r="CM36" s="70"/>
      <c r="CN36" s="70"/>
      <c r="CO36" s="70"/>
      <c r="CP36" s="70"/>
      <c r="CQ36" s="70"/>
      <c r="CR36" s="70"/>
      <c r="CS36" s="70">
        <v>1160781.58</v>
      </c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>
        <v>346000</v>
      </c>
      <c r="DU36" s="70">
        <f t="shared" si="2"/>
        <v>346000</v>
      </c>
      <c r="DV36" s="70">
        <v>776421.38</v>
      </c>
      <c r="DW36" s="70"/>
      <c r="DX36" s="70"/>
      <c r="DZ36" s="70">
        <f t="shared" si="3"/>
        <v>776421.38</v>
      </c>
      <c r="EA36" s="70">
        <v>990227.31</v>
      </c>
      <c r="EE36" s="70">
        <f t="shared" si="4"/>
        <v>990227.31</v>
      </c>
    </row>
    <row r="37" spans="1:135" s="65" customFormat="1" ht="90" x14ac:dyDescent="0.25">
      <c r="A37" s="52">
        <v>34</v>
      </c>
      <c r="B37" s="131" t="s">
        <v>1245</v>
      </c>
      <c r="C37" s="52">
        <v>2019</v>
      </c>
      <c r="D37" s="52" t="s">
        <v>622</v>
      </c>
      <c r="E37" s="49" t="s">
        <v>623</v>
      </c>
      <c r="F37" s="52" t="s">
        <v>350</v>
      </c>
      <c r="G37" s="52" t="s">
        <v>420</v>
      </c>
      <c r="H37" s="52"/>
      <c r="I37" s="68" t="s">
        <v>624</v>
      </c>
      <c r="J37" s="55" t="s">
        <v>920</v>
      </c>
      <c r="K37" s="55" t="s">
        <v>922</v>
      </c>
      <c r="L37" s="14">
        <v>29898970552</v>
      </c>
      <c r="M37" s="49" t="s">
        <v>625</v>
      </c>
      <c r="N37" s="52" t="s">
        <v>368</v>
      </c>
      <c r="O37" s="52">
        <v>10000</v>
      </c>
      <c r="P37" s="80" t="s">
        <v>626</v>
      </c>
      <c r="Q37" s="80" t="s">
        <v>627</v>
      </c>
      <c r="R37" s="82" t="s">
        <v>628</v>
      </c>
      <c r="S37" s="66" t="s">
        <v>51</v>
      </c>
      <c r="T37" s="49" t="s">
        <v>74</v>
      </c>
      <c r="U37" s="55" t="s">
        <v>358</v>
      </c>
      <c r="V37" s="55" t="s">
        <v>359</v>
      </c>
      <c r="W37" s="50"/>
      <c r="X37" s="50"/>
      <c r="Y37" s="50"/>
      <c r="Z37" s="50"/>
      <c r="AA37" s="50" t="s">
        <v>726</v>
      </c>
      <c r="AB37" s="50"/>
      <c r="AC37" s="50"/>
      <c r="AD37" s="50"/>
      <c r="AE37" s="50"/>
      <c r="AF37" s="50"/>
      <c r="AG37" s="50"/>
      <c r="AH37" s="50"/>
      <c r="AI37" s="50"/>
      <c r="AJ37" s="50"/>
      <c r="AK37" s="50" t="s">
        <v>726</v>
      </c>
      <c r="AL37" s="55" t="s">
        <v>49</v>
      </c>
      <c r="AM37" s="57">
        <f>SUM(AN37:AP37)</f>
        <v>2291337.7000000002</v>
      </c>
      <c r="AN37" s="83"/>
      <c r="AO37" s="74">
        <v>802114.87</v>
      </c>
      <c r="AP37" s="84">
        <v>1489222.83</v>
      </c>
      <c r="AQ37" s="75"/>
      <c r="AR37" s="55" t="s">
        <v>629</v>
      </c>
      <c r="AS37" s="52" t="s">
        <v>630</v>
      </c>
      <c r="AT37" s="20" t="s">
        <v>631</v>
      </c>
      <c r="AU37" s="52" t="s">
        <v>361</v>
      </c>
      <c r="AV37" s="52" t="s">
        <v>361</v>
      </c>
      <c r="AW37" s="52" t="s">
        <v>376</v>
      </c>
      <c r="AY37" s="49" t="s">
        <v>40</v>
      </c>
      <c r="AZ37" s="40" t="s">
        <v>545</v>
      </c>
      <c r="BB37" s="105" t="s">
        <v>1246</v>
      </c>
      <c r="BC37" s="92"/>
      <c r="BD37" s="52"/>
      <c r="BE37" s="105" t="s">
        <v>1253</v>
      </c>
      <c r="BH37"/>
      <c r="BJ37" s="152">
        <v>477380.75</v>
      </c>
      <c r="BK37" s="153">
        <f t="shared" si="14"/>
        <v>0</v>
      </c>
      <c r="BL37" s="153">
        <f t="shared" si="8"/>
        <v>0</v>
      </c>
      <c r="BM37" s="70">
        <f t="shared" si="15"/>
        <v>0</v>
      </c>
      <c r="BN37" s="70">
        <f t="shared" si="15"/>
        <v>0</v>
      </c>
      <c r="BO37" s="70">
        <f t="shared" si="15"/>
        <v>0</v>
      </c>
      <c r="BP37" s="70">
        <f t="shared" si="15"/>
        <v>0</v>
      </c>
      <c r="BQ37" s="70">
        <f>BY37+CO37+CG37+CW37+DE37+DM37</f>
        <v>0</v>
      </c>
      <c r="BR37" s="70">
        <f t="shared" si="16"/>
        <v>0</v>
      </c>
      <c r="BS37" s="70">
        <f t="shared" si="16"/>
        <v>0</v>
      </c>
      <c r="BT37" s="70">
        <f>CB37+CR37+CJ37+CZ37+DH37+DP37</f>
        <v>0</v>
      </c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U37" s="70">
        <f t="shared" si="2"/>
        <v>0</v>
      </c>
      <c r="DV37" s="70"/>
      <c r="DW37" s="70"/>
      <c r="DX37" s="70"/>
      <c r="DZ37" s="70">
        <f t="shared" si="3"/>
        <v>0</v>
      </c>
      <c r="EE37" s="70">
        <f t="shared" si="4"/>
        <v>0</v>
      </c>
    </row>
    <row r="38" spans="1:135" s="65" customFormat="1" ht="75" x14ac:dyDescent="0.25">
      <c r="A38" s="52">
        <v>35</v>
      </c>
      <c r="B38" s="131" t="s">
        <v>1361</v>
      </c>
      <c r="C38" s="52">
        <v>2020</v>
      </c>
      <c r="D38" s="52" t="s">
        <v>1048</v>
      </c>
      <c r="E38" s="81" t="s">
        <v>634</v>
      </c>
      <c r="F38" s="52" t="s">
        <v>350</v>
      </c>
      <c r="G38" s="52" t="s">
        <v>351</v>
      </c>
      <c r="H38" s="52"/>
      <c r="I38" s="48" t="s">
        <v>1157</v>
      </c>
      <c r="J38" s="55" t="s">
        <v>920</v>
      </c>
      <c r="K38" s="55" t="s">
        <v>922</v>
      </c>
      <c r="L38" s="14">
        <v>77917801452</v>
      </c>
      <c r="M38" s="81" t="s">
        <v>635</v>
      </c>
      <c r="N38" s="52" t="s">
        <v>636</v>
      </c>
      <c r="O38" s="52">
        <v>51215</v>
      </c>
      <c r="P38" s="80" t="s">
        <v>637</v>
      </c>
      <c r="Q38" s="80" t="s">
        <v>638</v>
      </c>
      <c r="R38" s="68" t="s">
        <v>639</v>
      </c>
      <c r="S38" s="49" t="s">
        <v>64</v>
      </c>
      <c r="T38" s="49" t="s">
        <v>73</v>
      </c>
      <c r="U38" s="55" t="s">
        <v>358</v>
      </c>
      <c r="V38" s="55" t="s">
        <v>359</v>
      </c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5" t="s">
        <v>45</v>
      </c>
      <c r="AM38" s="57">
        <f t="shared" ref="AM38:AM48" si="17">SUM(AN38:AQ38)</f>
        <v>1344065.56</v>
      </c>
      <c r="AO38" s="66"/>
      <c r="AP38" s="85">
        <v>1344065.56</v>
      </c>
      <c r="AR38" s="55" t="s">
        <v>444</v>
      </c>
      <c r="AS38" s="26" t="s">
        <v>485</v>
      </c>
      <c r="AT38" s="20" t="s">
        <v>579</v>
      </c>
      <c r="AU38" s="52" t="s">
        <v>361</v>
      </c>
      <c r="AV38" s="52" t="s">
        <v>361</v>
      </c>
      <c r="AW38" s="52" t="s">
        <v>361</v>
      </c>
      <c r="AY38" s="49" t="s">
        <v>39</v>
      </c>
      <c r="AZ38" s="40" t="s">
        <v>1210</v>
      </c>
      <c r="BB38" s="91">
        <v>43956</v>
      </c>
      <c r="BC38" s="92"/>
      <c r="BD38" s="52"/>
      <c r="BE38" s="157">
        <v>44502</v>
      </c>
      <c r="BF38" s="55" t="s">
        <v>1179</v>
      </c>
      <c r="BG38" s="105">
        <v>44817</v>
      </c>
      <c r="BH38" s="36" t="s">
        <v>1179</v>
      </c>
      <c r="BK38" s="153">
        <f>BM38+BO38+BQ38+BS38</f>
        <v>296565.63</v>
      </c>
      <c r="BL38" s="153">
        <f t="shared" si="8"/>
        <v>285896.01</v>
      </c>
      <c r="BM38" s="70">
        <f t="shared" si="15"/>
        <v>0</v>
      </c>
      <c r="BN38" s="70">
        <f t="shared" si="15"/>
        <v>0</v>
      </c>
      <c r="BO38" s="70">
        <f t="shared" si="15"/>
        <v>0</v>
      </c>
      <c r="BP38" s="70">
        <f t="shared" si="15"/>
        <v>0</v>
      </c>
      <c r="BQ38" s="70">
        <f t="shared" si="15"/>
        <v>296565.63</v>
      </c>
      <c r="BR38" s="70">
        <f t="shared" si="16"/>
        <v>285896.01</v>
      </c>
      <c r="BS38" s="70">
        <f t="shared" si="16"/>
        <v>0</v>
      </c>
      <c r="BT38" s="70">
        <f>CB38+CR38+CJ38+CZ38+DH38+DP38</f>
        <v>0</v>
      </c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>
        <v>131001.55</v>
      </c>
      <c r="CH38" s="70">
        <v>130134.48</v>
      </c>
      <c r="CI38" s="70"/>
      <c r="CJ38" s="70"/>
      <c r="CK38" s="70"/>
      <c r="CL38" s="70"/>
      <c r="CM38" s="70"/>
      <c r="CN38" s="70"/>
      <c r="CO38" s="70">
        <v>165564.07999999999</v>
      </c>
      <c r="CP38" s="70">
        <v>155761.53</v>
      </c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U38" s="70"/>
      <c r="DV38" s="70"/>
      <c r="DW38" s="70"/>
      <c r="DX38" s="70">
        <v>578375.44999999995</v>
      </c>
      <c r="DZ38" s="70">
        <f t="shared" si="3"/>
        <v>578375.44999999995</v>
      </c>
      <c r="EC38" s="70">
        <v>700996.12</v>
      </c>
      <c r="EE38" s="70">
        <f t="shared" si="4"/>
        <v>700996.12</v>
      </c>
    </row>
    <row r="39" spans="1:135" s="65" customFormat="1" ht="45" x14ac:dyDescent="0.25">
      <c r="A39" s="52">
        <v>36</v>
      </c>
      <c r="B39" s="66" t="s">
        <v>640</v>
      </c>
      <c r="C39" s="52">
        <v>2020</v>
      </c>
      <c r="D39" s="52" t="s">
        <v>936</v>
      </c>
      <c r="E39" s="66" t="s">
        <v>641</v>
      </c>
      <c r="F39" s="52" t="s">
        <v>350</v>
      </c>
      <c r="G39" s="52" t="s">
        <v>351</v>
      </c>
      <c r="H39" s="52"/>
      <c r="I39" s="49" t="s">
        <v>694</v>
      </c>
      <c r="J39" s="55" t="s">
        <v>936</v>
      </c>
      <c r="K39" s="55" t="s">
        <v>937</v>
      </c>
      <c r="L39" s="14">
        <v>94111301877</v>
      </c>
      <c r="M39" s="66" t="s">
        <v>642</v>
      </c>
      <c r="N39" s="52" t="s">
        <v>368</v>
      </c>
      <c r="O39" s="52">
        <v>10000</v>
      </c>
      <c r="P39" s="66" t="s">
        <v>643</v>
      </c>
      <c r="Q39" s="66" t="s">
        <v>644</v>
      </c>
      <c r="R39" s="24" t="s">
        <v>645</v>
      </c>
      <c r="S39" s="49" t="s">
        <v>51</v>
      </c>
      <c r="T39" s="49" t="s">
        <v>74</v>
      </c>
      <c r="U39" s="55" t="s">
        <v>358</v>
      </c>
      <c r="V39" s="55" t="s">
        <v>359</v>
      </c>
      <c r="W39" s="50"/>
      <c r="X39" s="50"/>
      <c r="Y39" s="50"/>
      <c r="Z39" s="50"/>
      <c r="AA39" s="50"/>
      <c r="AB39" s="50" t="s">
        <v>726</v>
      </c>
      <c r="AC39" s="50"/>
      <c r="AD39" s="50"/>
      <c r="AE39" s="50"/>
      <c r="AF39" s="50"/>
      <c r="AG39" s="50"/>
      <c r="AH39" s="50"/>
      <c r="AI39" s="50"/>
      <c r="AJ39" s="50"/>
      <c r="AK39" s="50"/>
      <c r="AL39" s="55" t="s">
        <v>45</v>
      </c>
      <c r="AM39" s="57">
        <f t="shared" si="17"/>
        <v>3448152.32</v>
      </c>
      <c r="AP39" s="86">
        <v>3448152.32</v>
      </c>
      <c r="AR39" s="55">
        <v>70</v>
      </c>
      <c r="AS39" s="26" t="s">
        <v>485</v>
      </c>
      <c r="AT39" s="20" t="s">
        <v>579</v>
      </c>
      <c r="AU39" s="52" t="s">
        <v>361</v>
      </c>
      <c r="AV39" s="52" t="s">
        <v>361</v>
      </c>
      <c r="AW39" s="52" t="s">
        <v>361</v>
      </c>
      <c r="AY39" s="49" t="s">
        <v>39</v>
      </c>
      <c r="AZ39" s="40" t="s">
        <v>545</v>
      </c>
      <c r="BB39" s="91">
        <v>43959</v>
      </c>
      <c r="BC39" s="92"/>
      <c r="BD39" s="52"/>
      <c r="BE39" s="92">
        <v>44363</v>
      </c>
      <c r="BH39"/>
      <c r="BK39" s="153">
        <f t="shared" si="14"/>
        <v>734436.89999999991</v>
      </c>
      <c r="BL39" s="153">
        <f t="shared" si="8"/>
        <v>245902.49066249997</v>
      </c>
      <c r="BM39" s="70">
        <f t="shared" si="15"/>
        <v>0</v>
      </c>
      <c r="BN39" s="70">
        <f t="shared" si="15"/>
        <v>0</v>
      </c>
      <c r="BO39" s="70">
        <f t="shared" si="15"/>
        <v>0</v>
      </c>
      <c r="BP39" s="70">
        <f t="shared" si="15"/>
        <v>0</v>
      </c>
      <c r="BQ39" s="70">
        <f t="shared" si="15"/>
        <v>734436.89999999991</v>
      </c>
      <c r="BR39" s="70">
        <f t="shared" si="16"/>
        <v>245902.49066249997</v>
      </c>
      <c r="BS39" s="70">
        <f t="shared" si="16"/>
        <v>0</v>
      </c>
      <c r="BT39" s="70">
        <f t="shared" si="16"/>
        <v>0</v>
      </c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>
        <v>260667.84</v>
      </c>
      <c r="CH39" s="70">
        <v>245902.49066249997</v>
      </c>
      <c r="CI39" s="70"/>
      <c r="CJ39" s="70"/>
      <c r="CK39" s="70"/>
      <c r="CL39" s="70"/>
      <c r="CM39" s="70"/>
      <c r="CN39" s="70"/>
      <c r="CO39" s="70">
        <v>260997.75</v>
      </c>
      <c r="CP39" s="70"/>
      <c r="CQ39" s="70"/>
      <c r="CR39" s="70"/>
      <c r="CS39" s="70"/>
      <c r="CT39" s="70"/>
      <c r="CU39" s="70"/>
      <c r="CV39" s="70"/>
      <c r="CW39" s="70">
        <v>212771.31</v>
      </c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U39" s="70"/>
      <c r="DV39" s="70"/>
      <c r="DW39" s="70"/>
      <c r="DX39" s="70"/>
      <c r="DZ39" s="70">
        <f t="shared" si="3"/>
        <v>0</v>
      </c>
      <c r="EE39" s="70">
        <f t="shared" si="4"/>
        <v>0</v>
      </c>
    </row>
    <row r="40" spans="1:135" ht="75" x14ac:dyDescent="0.25">
      <c r="A40" s="52">
        <v>37</v>
      </c>
      <c r="B40" s="131" t="s">
        <v>1198</v>
      </c>
      <c r="C40" s="52">
        <v>2020</v>
      </c>
      <c r="D40" s="52" t="s">
        <v>935</v>
      </c>
      <c r="E40" s="15" t="s">
        <v>466</v>
      </c>
      <c r="F40" s="52" t="s">
        <v>350</v>
      </c>
      <c r="G40" s="52" t="s">
        <v>420</v>
      </c>
      <c r="H40" s="52"/>
      <c r="I40" s="62" t="s">
        <v>646</v>
      </c>
      <c r="J40" s="100" t="s">
        <v>935</v>
      </c>
      <c r="K40" s="101" t="s">
        <v>908</v>
      </c>
      <c r="L40" s="14">
        <v>84214771175</v>
      </c>
      <c r="M40" s="52" t="s">
        <v>468</v>
      </c>
      <c r="N40" s="52" t="s">
        <v>368</v>
      </c>
      <c r="O40" s="52">
        <v>10000</v>
      </c>
      <c r="P40" s="35" t="s">
        <v>647</v>
      </c>
      <c r="Q40" s="46" t="s">
        <v>648</v>
      </c>
      <c r="R40" s="37" t="s">
        <v>649</v>
      </c>
      <c r="S40" s="49" t="s">
        <v>51</v>
      </c>
      <c r="T40" s="36" t="s">
        <v>74</v>
      </c>
      <c r="U40" s="55" t="s">
        <v>530</v>
      </c>
      <c r="V40" s="67" t="s">
        <v>554</v>
      </c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5" t="s">
        <v>44</v>
      </c>
      <c r="AM40" s="57">
        <f t="shared" si="17"/>
        <v>3861700</v>
      </c>
      <c r="AO40" s="25">
        <v>3861700</v>
      </c>
      <c r="AR40" s="55" t="s">
        <v>650</v>
      </c>
      <c r="AS40" s="26" t="s">
        <v>651</v>
      </c>
      <c r="AT40" s="20" t="s">
        <v>172</v>
      </c>
      <c r="AU40" s="52" t="s">
        <v>361</v>
      </c>
      <c r="AV40" s="52" t="s">
        <v>361</v>
      </c>
      <c r="AW40" s="52" t="s">
        <v>361</v>
      </c>
      <c r="AY40" s="49" t="s">
        <v>39</v>
      </c>
      <c r="AZ40" s="40" t="s">
        <v>1210</v>
      </c>
      <c r="BB40" s="92">
        <v>44014</v>
      </c>
      <c r="BC40" s="92"/>
      <c r="BD40" s="14"/>
      <c r="BE40" s="155">
        <v>44531</v>
      </c>
      <c r="BF40" s="55" t="s">
        <v>1179</v>
      </c>
      <c r="BG40" s="55"/>
      <c r="BK40" s="153">
        <f t="shared" si="14"/>
        <v>1029684.97</v>
      </c>
      <c r="BL40" s="153">
        <f t="shared" si="14"/>
        <v>776530.39</v>
      </c>
      <c r="BM40" s="70">
        <f t="shared" si="15"/>
        <v>0</v>
      </c>
      <c r="BN40" s="70">
        <f t="shared" si="15"/>
        <v>0</v>
      </c>
      <c r="BO40" s="70">
        <f t="shared" si="15"/>
        <v>1029684.97</v>
      </c>
      <c r="BP40" s="70">
        <f t="shared" si="15"/>
        <v>776530.39</v>
      </c>
      <c r="BQ40" s="70">
        <f t="shared" si="15"/>
        <v>0</v>
      </c>
      <c r="BR40" s="70">
        <f t="shared" si="16"/>
        <v>0</v>
      </c>
      <c r="BS40" s="70">
        <f t="shared" si="16"/>
        <v>0</v>
      </c>
      <c r="BT40" s="70">
        <f t="shared" si="16"/>
        <v>0</v>
      </c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>
        <v>1029684.97</v>
      </c>
      <c r="CF40" s="70">
        <v>776530.39</v>
      </c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U40" s="70"/>
      <c r="DV40" s="70"/>
      <c r="DW40" s="70">
        <v>2876038.48</v>
      </c>
      <c r="DX40" s="70"/>
      <c r="DZ40" s="70">
        <f t="shared" si="3"/>
        <v>2876038.48</v>
      </c>
      <c r="EE40" s="70">
        <f t="shared" si="4"/>
        <v>0</v>
      </c>
    </row>
    <row r="41" spans="1:135" ht="45" x14ac:dyDescent="0.25">
      <c r="A41" s="52">
        <v>38</v>
      </c>
      <c r="B41" s="131" t="s">
        <v>1199</v>
      </c>
      <c r="C41" s="52">
        <v>2020</v>
      </c>
      <c r="D41" s="52" t="s">
        <v>1049</v>
      </c>
      <c r="E41" s="15" t="s">
        <v>466</v>
      </c>
      <c r="F41" s="52" t="s">
        <v>350</v>
      </c>
      <c r="G41" s="52" t="s">
        <v>420</v>
      </c>
      <c r="H41" s="52"/>
      <c r="I41" s="88" t="s">
        <v>652</v>
      </c>
      <c r="J41" s="101" t="s">
        <v>934</v>
      </c>
      <c r="K41" s="101" t="s">
        <v>908</v>
      </c>
      <c r="L41" s="14">
        <v>84214771175</v>
      </c>
      <c r="M41" s="52" t="s">
        <v>468</v>
      </c>
      <c r="N41" s="52" t="s">
        <v>368</v>
      </c>
      <c r="O41" s="52">
        <v>10000</v>
      </c>
      <c r="P41" s="35" t="s">
        <v>647</v>
      </c>
      <c r="Q41" s="46" t="s">
        <v>653</v>
      </c>
      <c r="R41" s="37" t="s">
        <v>649</v>
      </c>
      <c r="S41" s="49" t="s">
        <v>51</v>
      </c>
      <c r="T41" s="36" t="s">
        <v>74</v>
      </c>
      <c r="U41" s="55" t="s">
        <v>530</v>
      </c>
      <c r="V41" s="67" t="s">
        <v>554</v>
      </c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 t="s">
        <v>726</v>
      </c>
      <c r="AL41" s="55" t="s">
        <v>44</v>
      </c>
      <c r="AM41" s="57">
        <f t="shared" si="17"/>
        <v>2853081</v>
      </c>
      <c r="AO41" s="70">
        <v>2853081</v>
      </c>
      <c r="AR41" s="55" t="s">
        <v>650</v>
      </c>
      <c r="AS41" s="26" t="s">
        <v>651</v>
      </c>
      <c r="AT41" s="20" t="s">
        <v>172</v>
      </c>
      <c r="AU41" s="52" t="s">
        <v>361</v>
      </c>
      <c r="AV41" s="52" t="s">
        <v>361</v>
      </c>
      <c r="AW41" s="52" t="s">
        <v>361</v>
      </c>
      <c r="AY41" s="49" t="s">
        <v>39</v>
      </c>
      <c r="AZ41" s="40" t="s">
        <v>1210</v>
      </c>
      <c r="BB41" s="92">
        <v>44014</v>
      </c>
      <c r="BC41" s="92"/>
      <c r="BD41" s="14"/>
      <c r="BE41" s="155">
        <v>44531</v>
      </c>
      <c r="BF41" s="55" t="s">
        <v>1179</v>
      </c>
      <c r="BG41" s="55"/>
      <c r="BK41" s="153">
        <f t="shared" si="14"/>
        <v>760746.46</v>
      </c>
      <c r="BL41" s="153">
        <f t="shared" si="14"/>
        <v>604685.66</v>
      </c>
      <c r="BM41" s="70">
        <f t="shared" si="15"/>
        <v>0</v>
      </c>
      <c r="BN41" s="70">
        <f t="shared" si="15"/>
        <v>0</v>
      </c>
      <c r="BO41" s="70">
        <f t="shared" si="15"/>
        <v>760746.46</v>
      </c>
      <c r="BP41" s="70">
        <f t="shared" si="15"/>
        <v>604685.66</v>
      </c>
      <c r="BQ41" s="70">
        <f t="shared" si="15"/>
        <v>0</v>
      </c>
      <c r="BR41" s="70">
        <f t="shared" si="16"/>
        <v>0</v>
      </c>
      <c r="BS41" s="70">
        <f t="shared" si="16"/>
        <v>0</v>
      </c>
      <c r="BT41" s="70">
        <f t="shared" si="16"/>
        <v>0</v>
      </c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>
        <v>760746.46</v>
      </c>
      <c r="CF41" s="70">
        <v>604685.66</v>
      </c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U41" s="70"/>
      <c r="DV41" s="70"/>
      <c r="DW41" s="70">
        <v>2239576.5299999998</v>
      </c>
      <c r="DX41" s="70"/>
      <c r="DZ41" s="70">
        <f t="shared" si="3"/>
        <v>2239576.5299999998</v>
      </c>
      <c r="EE41" s="70">
        <f t="shared" si="4"/>
        <v>0</v>
      </c>
    </row>
    <row r="42" spans="1:135" ht="75" x14ac:dyDescent="0.25">
      <c r="A42" s="52">
        <v>39</v>
      </c>
      <c r="B42" s="131" t="s">
        <v>1200</v>
      </c>
      <c r="C42" s="52">
        <v>2020</v>
      </c>
      <c r="D42" s="52" t="s">
        <v>1087</v>
      </c>
      <c r="E42" s="15" t="s">
        <v>466</v>
      </c>
      <c r="F42" s="52" t="s">
        <v>350</v>
      </c>
      <c r="G42" s="52" t="s">
        <v>420</v>
      </c>
      <c r="H42" s="52"/>
      <c r="I42" s="89" t="s">
        <v>654</v>
      </c>
      <c r="J42" s="101" t="s">
        <v>934</v>
      </c>
      <c r="K42" s="101" t="s">
        <v>908</v>
      </c>
      <c r="L42" s="14">
        <v>84214771175</v>
      </c>
      <c r="M42" s="52" t="s">
        <v>468</v>
      </c>
      <c r="N42" s="52" t="s">
        <v>368</v>
      </c>
      <c r="O42" s="52">
        <v>10000</v>
      </c>
      <c r="P42" s="35" t="s">
        <v>647</v>
      </c>
      <c r="Q42" s="46" t="s">
        <v>655</v>
      </c>
      <c r="R42" s="37" t="s">
        <v>649</v>
      </c>
      <c r="S42" s="49" t="s">
        <v>51</v>
      </c>
      <c r="T42" s="36" t="s">
        <v>74</v>
      </c>
      <c r="U42" s="55" t="s">
        <v>530</v>
      </c>
      <c r="V42" s="67" t="s">
        <v>554</v>
      </c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 t="s">
        <v>726</v>
      </c>
      <c r="AL42" s="55" t="s">
        <v>44</v>
      </c>
      <c r="AM42" s="57">
        <f t="shared" si="17"/>
        <v>2527596.5</v>
      </c>
      <c r="AO42" s="70">
        <v>2527596.5</v>
      </c>
      <c r="AR42" s="55" t="s">
        <v>650</v>
      </c>
      <c r="AS42" s="26" t="s">
        <v>651</v>
      </c>
      <c r="AT42" s="20" t="s">
        <v>172</v>
      </c>
      <c r="AU42" s="52" t="s">
        <v>361</v>
      </c>
      <c r="AV42" s="52" t="s">
        <v>361</v>
      </c>
      <c r="AW42" s="52" t="s">
        <v>361</v>
      </c>
      <c r="AY42" s="49" t="s">
        <v>39</v>
      </c>
      <c r="AZ42" s="40" t="s">
        <v>1210</v>
      </c>
      <c r="BB42" s="92">
        <v>44014</v>
      </c>
      <c r="BC42" s="92"/>
      <c r="BD42" s="14"/>
      <c r="BE42" s="155">
        <v>44531</v>
      </c>
      <c r="BF42" s="55" t="s">
        <v>1179</v>
      </c>
      <c r="BG42" s="55"/>
      <c r="BK42" s="153">
        <f t="shared" si="14"/>
        <v>673959.17</v>
      </c>
      <c r="BL42" s="153">
        <f t="shared" si="14"/>
        <v>661794.43000000005</v>
      </c>
      <c r="BM42" s="70">
        <f t="shared" si="15"/>
        <v>0</v>
      </c>
      <c r="BN42" s="70">
        <f t="shared" si="15"/>
        <v>0</v>
      </c>
      <c r="BO42" s="70">
        <f t="shared" si="15"/>
        <v>673959.17</v>
      </c>
      <c r="BP42" s="70">
        <f t="shared" si="15"/>
        <v>661794.43000000005</v>
      </c>
      <c r="BQ42" s="70">
        <f t="shared" si="15"/>
        <v>0</v>
      </c>
      <c r="BR42" s="70">
        <f t="shared" si="16"/>
        <v>0</v>
      </c>
      <c r="BS42" s="70">
        <f t="shared" si="16"/>
        <v>0</v>
      </c>
      <c r="BT42" s="70">
        <f t="shared" si="16"/>
        <v>0</v>
      </c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>
        <v>673959.17</v>
      </c>
      <c r="CF42" s="70">
        <v>661794.43000000005</v>
      </c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U42" s="70"/>
      <c r="DV42" s="70"/>
      <c r="DW42" s="70">
        <v>2451090.48</v>
      </c>
      <c r="DX42" s="70"/>
      <c r="DZ42" s="70">
        <f t="shared" si="3"/>
        <v>2451090.48</v>
      </c>
      <c r="EE42" s="70">
        <f t="shared" si="4"/>
        <v>0</v>
      </c>
    </row>
    <row r="43" spans="1:135" ht="60" x14ac:dyDescent="0.25">
      <c r="A43" s="52">
        <v>40</v>
      </c>
      <c r="B43" s="131" t="s">
        <v>1196</v>
      </c>
      <c r="C43" s="52">
        <v>2020</v>
      </c>
      <c r="D43" s="52" t="s">
        <v>939</v>
      </c>
      <c r="E43" s="15" t="s">
        <v>466</v>
      </c>
      <c r="F43" s="52" t="s">
        <v>350</v>
      </c>
      <c r="G43" s="52" t="s">
        <v>420</v>
      </c>
      <c r="H43" s="52"/>
      <c r="I43" s="89" t="s">
        <v>656</v>
      </c>
      <c r="J43" s="102" t="s">
        <v>939</v>
      </c>
      <c r="K43" s="102" t="s">
        <v>908</v>
      </c>
      <c r="L43" s="14">
        <v>84214771175</v>
      </c>
      <c r="M43" s="52" t="s">
        <v>468</v>
      </c>
      <c r="N43" s="52" t="s">
        <v>368</v>
      </c>
      <c r="O43" s="52">
        <v>10000</v>
      </c>
      <c r="P43" s="35" t="s">
        <v>647</v>
      </c>
      <c r="Q43" s="46" t="s">
        <v>657</v>
      </c>
      <c r="R43" s="37" t="s">
        <v>649</v>
      </c>
      <c r="S43" s="49" t="s">
        <v>51</v>
      </c>
      <c r="T43" s="36" t="s">
        <v>74</v>
      </c>
      <c r="U43" s="55" t="s">
        <v>530</v>
      </c>
      <c r="V43" s="67" t="s">
        <v>554</v>
      </c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 t="s">
        <v>726</v>
      </c>
      <c r="AK43" s="50"/>
      <c r="AL43" s="55" t="s">
        <v>49</v>
      </c>
      <c r="AM43" s="57">
        <f t="shared" si="17"/>
        <v>3147550</v>
      </c>
      <c r="AO43" s="25">
        <v>277725</v>
      </c>
      <c r="AP43" s="25">
        <v>2869825</v>
      </c>
      <c r="AR43" s="55" t="s">
        <v>650</v>
      </c>
      <c r="AS43" s="26" t="s">
        <v>651</v>
      </c>
      <c r="AT43" s="20" t="s">
        <v>172</v>
      </c>
      <c r="AU43" s="52" t="s">
        <v>361</v>
      </c>
      <c r="AV43" s="52" t="s">
        <v>361</v>
      </c>
      <c r="AW43" s="52" t="s">
        <v>361</v>
      </c>
      <c r="AY43" s="49" t="s">
        <v>39</v>
      </c>
      <c r="AZ43" s="40" t="s">
        <v>1210</v>
      </c>
      <c r="BB43" s="92">
        <v>44068</v>
      </c>
      <c r="BC43" s="92"/>
      <c r="BD43" s="14"/>
      <c r="BE43" s="155">
        <v>44484</v>
      </c>
      <c r="BF43" s="55"/>
      <c r="BG43" s="55"/>
      <c r="BK43" s="153">
        <f t="shared" si="14"/>
        <v>712009.85</v>
      </c>
      <c r="BL43" s="153">
        <f t="shared" si="14"/>
        <v>665818.08000000007</v>
      </c>
      <c r="BM43" s="70">
        <f t="shared" si="15"/>
        <v>0</v>
      </c>
      <c r="BN43" s="70">
        <f t="shared" si="15"/>
        <v>0</v>
      </c>
      <c r="BO43" s="70">
        <f t="shared" si="15"/>
        <v>74081.95</v>
      </c>
      <c r="BP43" s="70">
        <f t="shared" si="15"/>
        <v>35126.519999999997</v>
      </c>
      <c r="BQ43" s="70">
        <f t="shared" si="15"/>
        <v>637927.9</v>
      </c>
      <c r="BR43" s="70">
        <f t="shared" si="16"/>
        <v>630691.56000000006</v>
      </c>
      <c r="BS43" s="70">
        <f t="shared" si="16"/>
        <v>0</v>
      </c>
      <c r="BT43" s="70">
        <f t="shared" si="16"/>
        <v>0</v>
      </c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>
        <v>74081.95</v>
      </c>
      <c r="CF43" s="70">
        <v>35126.519999999997</v>
      </c>
      <c r="CG43" s="70">
        <v>637927.9</v>
      </c>
      <c r="CH43" s="70">
        <v>630691.56000000006</v>
      </c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U43" s="70"/>
      <c r="DV43" s="70"/>
      <c r="DW43" s="70">
        <v>130098.22</v>
      </c>
      <c r="DX43" s="70">
        <v>2803073.58</v>
      </c>
      <c r="DZ43" s="70">
        <f t="shared" si="3"/>
        <v>2933171.8000000003</v>
      </c>
      <c r="EE43" s="70">
        <f t="shared" si="4"/>
        <v>0</v>
      </c>
    </row>
    <row r="44" spans="1:135" ht="75" x14ac:dyDescent="0.25">
      <c r="A44" s="52">
        <v>41</v>
      </c>
      <c r="B44" s="130" t="s">
        <v>1356</v>
      </c>
      <c r="C44" s="52">
        <v>2020</v>
      </c>
      <c r="D44" s="52" t="s">
        <v>1086</v>
      </c>
      <c r="E44" s="66" t="s">
        <v>658</v>
      </c>
      <c r="F44" s="52" t="s">
        <v>350</v>
      </c>
      <c r="G44" s="52" t="s">
        <v>455</v>
      </c>
      <c r="H44" s="52"/>
      <c r="I44" s="49" t="s">
        <v>659</v>
      </c>
      <c r="J44" s="102" t="s">
        <v>938</v>
      </c>
      <c r="K44" s="55" t="s">
        <v>941</v>
      </c>
      <c r="L44" s="14">
        <v>42576977588</v>
      </c>
      <c r="M44" s="52" t="s">
        <v>660</v>
      </c>
      <c r="N44" s="52" t="s">
        <v>526</v>
      </c>
      <c r="O44" s="52">
        <v>21000</v>
      </c>
      <c r="P44" s="28" t="s">
        <v>661</v>
      </c>
      <c r="Q44" s="46" t="s">
        <v>662</v>
      </c>
      <c r="R44" s="34" t="s">
        <v>663</v>
      </c>
      <c r="S44" s="49" t="s">
        <v>55</v>
      </c>
      <c r="T44" s="36" t="s">
        <v>73</v>
      </c>
      <c r="U44" s="55" t="s">
        <v>358</v>
      </c>
      <c r="V44" s="55" t="s">
        <v>359</v>
      </c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5" t="s">
        <v>49</v>
      </c>
      <c r="AM44" s="57">
        <f t="shared" si="17"/>
        <v>2656574.0700000003</v>
      </c>
      <c r="AO44" s="25">
        <v>1574108.79</v>
      </c>
      <c r="AP44" s="25">
        <v>1082465.28</v>
      </c>
      <c r="AR44" s="55" t="s">
        <v>444</v>
      </c>
      <c r="AS44" s="14" t="s">
        <v>664</v>
      </c>
      <c r="AT44" s="20" t="s">
        <v>579</v>
      </c>
      <c r="AU44" s="52" t="s">
        <v>361</v>
      </c>
      <c r="AV44" s="52" t="s">
        <v>361</v>
      </c>
      <c r="AW44" s="52" t="s">
        <v>361</v>
      </c>
      <c r="AY44" s="49" t="s">
        <v>39</v>
      </c>
      <c r="AZ44" s="40" t="s">
        <v>1359</v>
      </c>
      <c r="BB44" s="92">
        <v>44013</v>
      </c>
      <c r="BC44" s="92"/>
      <c r="BD44" s="14"/>
      <c r="BE44" s="15" t="s">
        <v>1250</v>
      </c>
      <c r="BF44" s="55" t="s">
        <v>1179</v>
      </c>
      <c r="BG44" s="55"/>
      <c r="BK44" s="153">
        <f>BM44+BO44+BQ44+BS44</f>
        <v>650568.73</v>
      </c>
      <c r="BL44" s="153">
        <f>BN44+BP44+BR44+BT44</f>
        <v>0</v>
      </c>
      <c r="BM44" s="70">
        <f t="shared" si="15"/>
        <v>0</v>
      </c>
      <c r="BN44" s="70">
        <f t="shared" si="15"/>
        <v>0</v>
      </c>
      <c r="BO44" s="70">
        <f t="shared" si="15"/>
        <v>418056.5</v>
      </c>
      <c r="BP44" s="70">
        <f t="shared" si="15"/>
        <v>0</v>
      </c>
      <c r="BQ44" s="70">
        <f t="shared" si="15"/>
        <v>232512.22999999998</v>
      </c>
      <c r="BR44" s="70">
        <f t="shared" si="16"/>
        <v>0</v>
      </c>
      <c r="BS44" s="70">
        <f t="shared" si="16"/>
        <v>0</v>
      </c>
      <c r="BT44" s="70">
        <f t="shared" si="16"/>
        <v>0</v>
      </c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>
        <v>285962.49</v>
      </c>
      <c r="CF44" s="70">
        <v>0</v>
      </c>
      <c r="CG44" s="70"/>
      <c r="CH44" s="70"/>
      <c r="CI44" s="70"/>
      <c r="CJ44" s="70"/>
      <c r="CK44" s="70"/>
      <c r="CL44" s="70"/>
      <c r="CM44" s="70">
        <v>132094.01</v>
      </c>
      <c r="CN44" s="70"/>
      <c r="CO44" s="70">
        <v>182492.02</v>
      </c>
      <c r="CP44" s="70"/>
      <c r="CQ44" s="70"/>
      <c r="CR44" s="70"/>
      <c r="CS44" s="70"/>
      <c r="CT44" s="70"/>
      <c r="CU44" s="70"/>
      <c r="CV44" s="70"/>
      <c r="CW44" s="70">
        <v>50020.21</v>
      </c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U44" s="70"/>
      <c r="DV44" s="70"/>
      <c r="DW44" s="70">
        <v>0</v>
      </c>
      <c r="DX44" s="70"/>
      <c r="DZ44" s="70">
        <f t="shared" si="3"/>
        <v>0</v>
      </c>
      <c r="EE44" s="70">
        <f t="shared" si="4"/>
        <v>0</v>
      </c>
    </row>
    <row r="45" spans="1:135" ht="75" x14ac:dyDescent="0.25">
      <c r="A45" s="52">
        <v>42</v>
      </c>
      <c r="B45" s="131" t="s">
        <v>1195</v>
      </c>
      <c r="C45" s="52">
        <v>2020</v>
      </c>
      <c r="D45" s="52" t="s">
        <v>938</v>
      </c>
      <c r="E45" s="15" t="s">
        <v>466</v>
      </c>
      <c r="F45" s="52" t="s">
        <v>350</v>
      </c>
      <c r="G45" s="52" t="s">
        <v>420</v>
      </c>
      <c r="H45" s="52"/>
      <c r="I45" s="89" t="s">
        <v>665</v>
      </c>
      <c r="J45" s="102" t="s">
        <v>938</v>
      </c>
      <c r="K45" s="102" t="s">
        <v>908</v>
      </c>
      <c r="L45" s="14">
        <v>84214771175</v>
      </c>
      <c r="M45" s="52" t="s">
        <v>468</v>
      </c>
      <c r="N45" s="52" t="s">
        <v>368</v>
      </c>
      <c r="O45" s="52">
        <v>10000</v>
      </c>
      <c r="P45" s="28" t="s">
        <v>666</v>
      </c>
      <c r="Q45" s="46" t="s">
        <v>667</v>
      </c>
      <c r="R45" s="37" t="s">
        <v>668</v>
      </c>
      <c r="S45" s="49" t="s">
        <v>51</v>
      </c>
      <c r="T45" s="36" t="s">
        <v>74</v>
      </c>
      <c r="U45" s="55" t="s">
        <v>530</v>
      </c>
      <c r="V45" s="67" t="s">
        <v>554</v>
      </c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5" t="s">
        <v>49</v>
      </c>
      <c r="AM45" s="57">
        <f t="shared" si="17"/>
        <v>2318687.5</v>
      </c>
      <c r="AO45" s="25">
        <v>337381.25</v>
      </c>
      <c r="AP45" s="25">
        <v>1981306.25</v>
      </c>
      <c r="AR45" s="55" t="s">
        <v>650</v>
      </c>
      <c r="AS45" s="26" t="s">
        <v>651</v>
      </c>
      <c r="AT45" s="20" t="s">
        <v>172</v>
      </c>
      <c r="AU45" s="52" t="s">
        <v>361</v>
      </c>
      <c r="AV45" s="52" t="s">
        <v>361</v>
      </c>
      <c r="AW45" s="52" t="s">
        <v>361</v>
      </c>
      <c r="AY45" s="49" t="s">
        <v>39</v>
      </c>
      <c r="AZ45" s="40" t="s">
        <v>1210</v>
      </c>
      <c r="BB45" s="92">
        <v>44068</v>
      </c>
      <c r="BC45" s="92"/>
      <c r="BD45" s="14"/>
      <c r="BE45" s="155">
        <v>44489</v>
      </c>
      <c r="BK45" s="153">
        <f t="shared" ref="BK45:BL60" si="18">BM45+BO45+BQ45+BS45</f>
        <v>530415.77</v>
      </c>
      <c r="BL45" s="153">
        <f t="shared" si="14"/>
        <v>481350.01</v>
      </c>
      <c r="BM45" s="70">
        <f t="shared" si="15"/>
        <v>0</v>
      </c>
      <c r="BN45" s="70">
        <f t="shared" si="15"/>
        <v>0</v>
      </c>
      <c r="BO45" s="70">
        <f t="shared" si="15"/>
        <v>89995</v>
      </c>
      <c r="BP45" s="70">
        <f t="shared" si="15"/>
        <v>78829.77</v>
      </c>
      <c r="BQ45" s="70">
        <f>BY45+CO45+CG45+CW45+DE45+DM45</f>
        <v>440420.77</v>
      </c>
      <c r="BR45" s="70">
        <f t="shared" si="16"/>
        <v>402520.24</v>
      </c>
      <c r="BS45" s="70">
        <f t="shared" si="16"/>
        <v>0</v>
      </c>
      <c r="BT45" s="70">
        <f t="shared" si="16"/>
        <v>0</v>
      </c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>
        <v>89995</v>
      </c>
      <c r="CF45" s="70">
        <v>78829.77</v>
      </c>
      <c r="CG45" s="70">
        <v>440420.77</v>
      </c>
      <c r="CH45" s="70">
        <v>402520.24</v>
      </c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U45" s="70"/>
      <c r="DV45" s="70"/>
      <c r="DW45" s="70">
        <v>291962.13</v>
      </c>
      <c r="DX45" s="70">
        <v>1788978.82</v>
      </c>
      <c r="DZ45" s="70">
        <f t="shared" si="3"/>
        <v>2080940.9500000002</v>
      </c>
      <c r="EE45" s="70">
        <f t="shared" si="4"/>
        <v>0</v>
      </c>
    </row>
    <row r="46" spans="1:135" ht="60" x14ac:dyDescent="0.25">
      <c r="A46" s="52">
        <v>43</v>
      </c>
      <c r="B46" s="131" t="s">
        <v>1197</v>
      </c>
      <c r="C46" s="52">
        <v>2020</v>
      </c>
      <c r="D46" s="52" t="s">
        <v>938</v>
      </c>
      <c r="E46" s="15" t="s">
        <v>466</v>
      </c>
      <c r="F46" s="52" t="s">
        <v>350</v>
      </c>
      <c r="G46" s="52" t="s">
        <v>420</v>
      </c>
      <c r="H46" s="52"/>
      <c r="I46" s="69" t="s">
        <v>669</v>
      </c>
      <c r="J46" s="101" t="s">
        <v>938</v>
      </c>
      <c r="K46" s="102" t="s">
        <v>908</v>
      </c>
      <c r="L46" s="14">
        <v>84214771175</v>
      </c>
      <c r="M46" s="52" t="s">
        <v>468</v>
      </c>
      <c r="N46" s="52" t="s">
        <v>368</v>
      </c>
      <c r="O46" s="52">
        <v>10000</v>
      </c>
      <c r="P46" s="28" t="s">
        <v>666</v>
      </c>
      <c r="Q46" s="46" t="s">
        <v>667</v>
      </c>
      <c r="R46" s="37" t="s">
        <v>668</v>
      </c>
      <c r="S46" s="49" t="s">
        <v>51</v>
      </c>
      <c r="T46" s="36" t="s">
        <v>74</v>
      </c>
      <c r="U46" s="55" t="s">
        <v>530</v>
      </c>
      <c r="V46" s="67" t="s">
        <v>554</v>
      </c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5" t="s">
        <v>44</v>
      </c>
      <c r="AM46" s="57">
        <f t="shared" si="17"/>
        <v>1387268</v>
      </c>
      <c r="AO46" s="25">
        <v>1387268</v>
      </c>
      <c r="AR46" s="55" t="s">
        <v>650</v>
      </c>
      <c r="AS46" s="26" t="s">
        <v>651</v>
      </c>
      <c r="AT46" s="20" t="s">
        <v>172</v>
      </c>
      <c r="AU46" s="52" t="s">
        <v>361</v>
      </c>
      <c r="AV46" s="52" t="s">
        <v>361</v>
      </c>
      <c r="AW46" s="52" t="s">
        <v>361</v>
      </c>
      <c r="AY46" s="49" t="s">
        <v>39</v>
      </c>
      <c r="AZ46" s="40" t="s">
        <v>1210</v>
      </c>
      <c r="BB46" s="92">
        <v>44068</v>
      </c>
      <c r="BC46" s="92"/>
      <c r="BD46" s="14"/>
      <c r="BE46" s="155">
        <v>44484</v>
      </c>
      <c r="BK46" s="153">
        <f t="shared" si="18"/>
        <v>370047.78</v>
      </c>
      <c r="BL46" s="153">
        <f t="shared" si="14"/>
        <v>320876.71000000002</v>
      </c>
      <c r="BM46" s="70">
        <f t="shared" si="15"/>
        <v>0</v>
      </c>
      <c r="BN46" s="70">
        <f t="shared" si="15"/>
        <v>0</v>
      </c>
      <c r="BO46" s="70">
        <f t="shared" si="15"/>
        <v>370047.78</v>
      </c>
      <c r="BP46" s="70">
        <f t="shared" si="15"/>
        <v>320876.71000000002</v>
      </c>
      <c r="BQ46" s="70">
        <f>BY46+CO46+CG46+CW46+DE46+DM46</f>
        <v>0</v>
      </c>
      <c r="BR46" s="70">
        <f t="shared" si="16"/>
        <v>0</v>
      </c>
      <c r="BS46" s="70">
        <f t="shared" si="16"/>
        <v>0</v>
      </c>
      <c r="BT46" s="70">
        <f t="shared" si="16"/>
        <v>0</v>
      </c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>
        <v>370047.78</v>
      </c>
      <c r="CF46" s="70">
        <v>320876.71000000002</v>
      </c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U46" s="70"/>
      <c r="DV46" s="70"/>
      <c r="DW46" s="70">
        <v>1188432.25</v>
      </c>
      <c r="DX46" s="70"/>
      <c r="DZ46" s="70">
        <f t="shared" si="3"/>
        <v>1188432.25</v>
      </c>
      <c r="EE46" s="70">
        <f t="shared" si="4"/>
        <v>0</v>
      </c>
    </row>
    <row r="47" spans="1:135" ht="135" x14ac:dyDescent="0.25">
      <c r="A47" s="52">
        <v>44</v>
      </c>
      <c r="B47" s="131" t="s">
        <v>1194</v>
      </c>
      <c r="C47" s="52">
        <v>2020</v>
      </c>
      <c r="D47" s="52" t="s">
        <v>938</v>
      </c>
      <c r="E47" s="15" t="s">
        <v>466</v>
      </c>
      <c r="F47" s="52" t="s">
        <v>350</v>
      </c>
      <c r="G47" s="52" t="s">
        <v>420</v>
      </c>
      <c r="H47" s="52"/>
      <c r="I47" s="89" t="s">
        <v>670</v>
      </c>
      <c r="J47" s="102" t="s">
        <v>938</v>
      </c>
      <c r="K47" s="102" t="s">
        <v>940</v>
      </c>
      <c r="L47" s="14">
        <v>84214771175</v>
      </c>
      <c r="M47" s="52" t="s">
        <v>468</v>
      </c>
      <c r="N47" s="52" t="s">
        <v>368</v>
      </c>
      <c r="O47" s="52">
        <v>10000</v>
      </c>
      <c r="P47" s="28" t="s">
        <v>666</v>
      </c>
      <c r="Q47" s="46" t="s">
        <v>667</v>
      </c>
      <c r="R47" s="37" t="s">
        <v>668</v>
      </c>
      <c r="S47" s="49" t="s">
        <v>51</v>
      </c>
      <c r="T47" s="36" t="s">
        <v>74</v>
      </c>
      <c r="U47" s="55" t="s">
        <v>530</v>
      </c>
      <c r="V47" s="67" t="s">
        <v>554</v>
      </c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 t="s">
        <v>726</v>
      </c>
      <c r="AK47" s="50"/>
      <c r="AL47" s="55" t="s">
        <v>44</v>
      </c>
      <c r="AM47" s="57">
        <f t="shared" si="17"/>
        <v>570285</v>
      </c>
      <c r="AO47" s="25">
        <v>570285</v>
      </c>
      <c r="AR47" s="55" t="s">
        <v>650</v>
      </c>
      <c r="AS47" s="26" t="s">
        <v>651</v>
      </c>
      <c r="AT47" s="20" t="s">
        <v>172</v>
      </c>
      <c r="AU47" s="52" t="s">
        <v>361</v>
      </c>
      <c r="AV47" s="52" t="s">
        <v>361</v>
      </c>
      <c r="AW47" s="52" t="s">
        <v>361</v>
      </c>
      <c r="AY47" s="49" t="s">
        <v>39</v>
      </c>
      <c r="AZ47" s="40" t="s">
        <v>1210</v>
      </c>
      <c r="BB47" s="92">
        <v>44062</v>
      </c>
      <c r="BC47" s="92"/>
      <c r="BD47" s="14"/>
      <c r="BE47" s="155">
        <v>44484</v>
      </c>
      <c r="BK47" s="153">
        <f t="shared" si="18"/>
        <v>152121.07</v>
      </c>
      <c r="BL47" s="153">
        <f t="shared" si="14"/>
        <v>102888</v>
      </c>
      <c r="BM47" s="70">
        <f t="shared" si="15"/>
        <v>0</v>
      </c>
      <c r="BN47" s="70">
        <f t="shared" si="15"/>
        <v>0</v>
      </c>
      <c r="BO47" s="70">
        <f t="shared" si="15"/>
        <v>152121.07</v>
      </c>
      <c r="BP47" s="70">
        <f t="shared" si="15"/>
        <v>102888</v>
      </c>
      <c r="BQ47" s="70">
        <f>BY47+CO47+CG47+CW47+DE47+DM47</f>
        <v>0</v>
      </c>
      <c r="BR47" s="70">
        <f t="shared" si="16"/>
        <v>0</v>
      </c>
      <c r="BS47" s="70">
        <f t="shared" si="16"/>
        <v>0</v>
      </c>
      <c r="BT47" s="70">
        <f t="shared" si="16"/>
        <v>0</v>
      </c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>
        <v>152121.07</v>
      </c>
      <c r="CF47" s="70">
        <v>102888</v>
      </c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U47" s="70"/>
      <c r="DV47" s="70"/>
      <c r="DW47" s="70">
        <v>385715.68</v>
      </c>
      <c r="DX47" s="70"/>
      <c r="DZ47" s="70">
        <v>381066.67</v>
      </c>
      <c r="EE47" s="70">
        <f t="shared" si="4"/>
        <v>0</v>
      </c>
    </row>
    <row r="48" spans="1:135" ht="150" x14ac:dyDescent="0.25">
      <c r="A48" s="52">
        <v>45</v>
      </c>
      <c r="B48" s="130" t="s">
        <v>1285</v>
      </c>
      <c r="C48" s="52">
        <v>2020</v>
      </c>
      <c r="D48" s="52" t="s">
        <v>671</v>
      </c>
      <c r="E48" s="15" t="s">
        <v>672</v>
      </c>
      <c r="F48" s="52" t="s">
        <v>350</v>
      </c>
      <c r="G48" s="52" t="s">
        <v>351</v>
      </c>
      <c r="H48" s="52"/>
      <c r="I48" s="119" t="s">
        <v>678</v>
      </c>
      <c r="J48" s="101" t="s">
        <v>671</v>
      </c>
      <c r="K48" s="101" t="s">
        <v>946</v>
      </c>
      <c r="L48" s="14">
        <v>86457466637</v>
      </c>
      <c r="M48" s="52" t="s">
        <v>673</v>
      </c>
      <c r="N48" s="52" t="s">
        <v>368</v>
      </c>
      <c r="O48" s="52">
        <v>10000</v>
      </c>
      <c r="P48" s="28" t="s">
        <v>674</v>
      </c>
      <c r="Q48" s="43" t="s">
        <v>675</v>
      </c>
      <c r="R48" s="37" t="s">
        <v>676</v>
      </c>
      <c r="S48" s="49" t="s">
        <v>51</v>
      </c>
      <c r="T48" s="36" t="s">
        <v>74</v>
      </c>
      <c r="U48" s="55" t="s">
        <v>530</v>
      </c>
      <c r="V48" s="20" t="s">
        <v>373</v>
      </c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5" t="s">
        <v>44</v>
      </c>
      <c r="AM48" s="57">
        <f t="shared" si="17"/>
        <v>7006600</v>
      </c>
      <c r="AO48" s="25">
        <v>7006600</v>
      </c>
      <c r="AR48" s="55" t="s">
        <v>444</v>
      </c>
      <c r="AS48" s="26" t="s">
        <v>485</v>
      </c>
      <c r="AT48" s="20" t="s">
        <v>579</v>
      </c>
      <c r="AU48" s="52" t="s">
        <v>361</v>
      </c>
      <c r="AV48" s="52" t="s">
        <v>361</v>
      </c>
      <c r="AW48" s="52" t="s">
        <v>376</v>
      </c>
      <c r="AX48" s="55" t="s">
        <v>677</v>
      </c>
      <c r="AY48" s="49" t="s">
        <v>40</v>
      </c>
      <c r="AZ48" s="40" t="s">
        <v>545</v>
      </c>
      <c r="BB48" s="103" t="s">
        <v>1284</v>
      </c>
      <c r="BC48" s="92"/>
      <c r="BD48" s="14"/>
      <c r="BI48" s="55"/>
      <c r="BJ48" s="55"/>
      <c r="BK48" s="153">
        <f t="shared" si="18"/>
        <v>1844433.1199999999</v>
      </c>
      <c r="BL48" s="153">
        <f t="shared" si="14"/>
        <v>0</v>
      </c>
      <c r="BM48" s="70">
        <f t="shared" si="15"/>
        <v>0</v>
      </c>
      <c r="BN48" s="70">
        <f t="shared" si="15"/>
        <v>0</v>
      </c>
      <c r="BO48" s="70">
        <f t="shared" si="15"/>
        <v>1844433.1199999999</v>
      </c>
      <c r="BP48" s="70">
        <f t="shared" si="15"/>
        <v>0</v>
      </c>
      <c r="BQ48" s="70">
        <f>BY48+CO48+CG48+CW48+DE48+DM48</f>
        <v>0</v>
      </c>
      <c r="BR48" s="70">
        <f t="shared" si="16"/>
        <v>0</v>
      </c>
      <c r="BS48" s="70">
        <f t="shared" si="16"/>
        <v>0</v>
      </c>
      <c r="BT48" s="70">
        <f t="shared" si="16"/>
        <v>0</v>
      </c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>
        <v>539560.04</v>
      </c>
      <c r="CF48" s="25"/>
      <c r="CG48" s="25"/>
      <c r="CH48" s="25"/>
      <c r="CI48" s="25"/>
      <c r="CJ48" s="25"/>
      <c r="CK48" s="25"/>
      <c r="CL48" s="25"/>
      <c r="CM48" s="25">
        <v>632500.56999999995</v>
      </c>
      <c r="CN48" s="25"/>
      <c r="CO48" s="25"/>
      <c r="CP48" s="25"/>
      <c r="CQ48" s="25"/>
      <c r="CR48" s="25"/>
      <c r="CS48" s="25"/>
      <c r="CT48" s="25"/>
      <c r="CU48" s="25">
        <v>559722.77</v>
      </c>
      <c r="CV48" s="25"/>
      <c r="CW48" s="25"/>
      <c r="CX48" s="25"/>
      <c r="CY48" s="25"/>
      <c r="CZ48" s="25"/>
      <c r="DA48" s="25"/>
      <c r="DB48" s="25"/>
      <c r="DC48" s="25">
        <v>112649.74</v>
      </c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U48" s="70"/>
      <c r="DV48" s="70"/>
      <c r="DW48" s="70"/>
      <c r="DX48" s="70"/>
      <c r="DZ48" s="70">
        <f t="shared" si="3"/>
        <v>0</v>
      </c>
      <c r="EE48" s="70">
        <f t="shared" si="4"/>
        <v>0</v>
      </c>
    </row>
    <row r="49" spans="1:135" ht="105" x14ac:dyDescent="0.25">
      <c r="A49" s="52">
        <v>46</v>
      </c>
      <c r="B49" s="15" t="s">
        <v>679</v>
      </c>
      <c r="C49" s="52">
        <v>2020</v>
      </c>
      <c r="D49" s="52" t="s">
        <v>1191</v>
      </c>
      <c r="E49" s="15" t="s">
        <v>680</v>
      </c>
      <c r="F49" s="52" t="s">
        <v>350</v>
      </c>
      <c r="G49" s="52" t="s">
        <v>365</v>
      </c>
      <c r="H49" s="52"/>
      <c r="I49" s="69" t="s">
        <v>681</v>
      </c>
      <c r="J49" s="101" t="s">
        <v>944</v>
      </c>
      <c r="K49" s="101" t="s">
        <v>945</v>
      </c>
      <c r="L49" s="14">
        <v>12918072739</v>
      </c>
      <c r="M49" s="55" t="s">
        <v>682</v>
      </c>
      <c r="N49" s="52" t="s">
        <v>526</v>
      </c>
      <c r="O49" s="52">
        <v>21000</v>
      </c>
      <c r="P49" s="28" t="s">
        <v>683</v>
      </c>
      <c r="Q49" s="43" t="s">
        <v>684</v>
      </c>
      <c r="R49" s="42" t="s">
        <v>685</v>
      </c>
      <c r="S49" s="49" t="s">
        <v>55</v>
      </c>
      <c r="T49" s="36" t="s">
        <v>73</v>
      </c>
      <c r="U49" s="20" t="s">
        <v>686</v>
      </c>
      <c r="V49" s="20" t="s">
        <v>687</v>
      </c>
      <c r="W49" s="50"/>
      <c r="X49" s="50"/>
      <c r="Y49" s="50" t="s">
        <v>726</v>
      </c>
      <c r="Z49" s="50"/>
      <c r="AA49" s="50"/>
      <c r="AB49" s="50"/>
      <c r="AC49" s="50"/>
      <c r="AD49" s="50"/>
      <c r="AE49" s="50"/>
      <c r="AF49" s="50"/>
      <c r="AG49" s="50" t="s">
        <v>726</v>
      </c>
      <c r="AH49" s="50"/>
      <c r="AI49" s="50"/>
      <c r="AJ49" s="50"/>
      <c r="AK49" s="50"/>
      <c r="AL49" s="55" t="s">
        <v>49</v>
      </c>
      <c r="AM49" s="57">
        <f>SUM(AN49:AQ49)</f>
        <v>1553654.46</v>
      </c>
      <c r="AN49" s="25"/>
      <c r="AO49" s="25">
        <v>1259230.6499999999</v>
      </c>
      <c r="AP49" s="25">
        <v>294423.81</v>
      </c>
      <c r="AR49" s="55" t="s">
        <v>1192</v>
      </c>
      <c r="AS49" s="26" t="s">
        <v>688</v>
      </c>
      <c r="AT49" s="20" t="s">
        <v>689</v>
      </c>
      <c r="AU49" s="52" t="s">
        <v>376</v>
      </c>
      <c r="AV49" s="52" t="s">
        <v>376</v>
      </c>
      <c r="AW49" s="52" t="s">
        <v>361</v>
      </c>
      <c r="AY49" s="49" t="s">
        <v>39</v>
      </c>
      <c r="AZ49" s="40" t="s">
        <v>545</v>
      </c>
      <c r="BB49" s="92">
        <v>44083</v>
      </c>
      <c r="BC49" s="92"/>
      <c r="BD49" s="14"/>
      <c r="BE49" s="15" t="s">
        <v>1254</v>
      </c>
      <c r="BK49" s="153">
        <f t="shared" si="18"/>
        <v>393604.28</v>
      </c>
      <c r="BL49" s="153">
        <f t="shared" si="14"/>
        <v>117907.6</v>
      </c>
      <c r="BM49" s="70">
        <f t="shared" si="15"/>
        <v>0</v>
      </c>
      <c r="BN49" s="70">
        <f t="shared" si="15"/>
        <v>0</v>
      </c>
      <c r="BO49" s="70">
        <f>BW49+CM49+CE49+CU49+DC49+DK49</f>
        <v>329838.69</v>
      </c>
      <c r="BP49" s="70">
        <f t="shared" si="15"/>
        <v>114621.22</v>
      </c>
      <c r="BQ49" s="70">
        <f>BY49+CO49+CG49+CW49+DE49+DM49</f>
        <v>63765.59</v>
      </c>
      <c r="BR49" s="70">
        <f t="shared" si="16"/>
        <v>3286.38</v>
      </c>
      <c r="BS49" s="70">
        <f t="shared" si="16"/>
        <v>0</v>
      </c>
      <c r="BT49" s="70">
        <f t="shared" si="16"/>
        <v>0</v>
      </c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>
        <v>55666.73</v>
      </c>
      <c r="CF49" s="70">
        <v>45228.85</v>
      </c>
      <c r="CG49" s="70"/>
      <c r="CH49" s="70"/>
      <c r="CI49" s="70"/>
      <c r="CJ49" s="70"/>
      <c r="CK49" s="70"/>
      <c r="CL49" s="70"/>
      <c r="CM49" s="70">
        <v>96158.86</v>
      </c>
      <c r="CN49" s="70">
        <v>69392.37</v>
      </c>
      <c r="CO49" s="70">
        <v>6792.25</v>
      </c>
      <c r="CP49" s="70">
        <v>3286.38</v>
      </c>
      <c r="CQ49" s="70"/>
      <c r="CR49" s="70"/>
      <c r="CS49" s="70"/>
      <c r="CT49" s="70"/>
      <c r="CU49" s="70">
        <v>137009.53</v>
      </c>
      <c r="CV49" s="70"/>
      <c r="CW49" s="70">
        <v>40987.129999999997</v>
      </c>
      <c r="CX49" s="70"/>
      <c r="CY49" s="70"/>
      <c r="CZ49" s="70"/>
      <c r="DA49" s="70"/>
      <c r="DB49" s="70"/>
      <c r="DC49" s="70">
        <v>41003.57</v>
      </c>
      <c r="DD49" s="70"/>
      <c r="DE49" s="70">
        <v>15986.21</v>
      </c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U49" s="70"/>
      <c r="DV49" s="70"/>
      <c r="DW49" s="70">
        <v>167514.26</v>
      </c>
      <c r="DX49" s="70"/>
      <c r="DZ49" s="70">
        <f t="shared" si="3"/>
        <v>167514.26</v>
      </c>
      <c r="EB49" s="70">
        <v>260247.09</v>
      </c>
      <c r="EC49" s="70">
        <v>14790.19</v>
      </c>
      <c r="EE49" s="70">
        <f t="shared" si="4"/>
        <v>275037.27999999997</v>
      </c>
    </row>
    <row r="50" spans="1:135" ht="75" x14ac:dyDescent="0.25">
      <c r="A50" s="52">
        <v>47</v>
      </c>
      <c r="B50" s="130" t="s">
        <v>1065</v>
      </c>
      <c r="C50" s="52">
        <v>2020</v>
      </c>
      <c r="D50" s="52" t="s">
        <v>691</v>
      </c>
      <c r="E50" s="66" t="s">
        <v>523</v>
      </c>
      <c r="F50" s="52" t="s">
        <v>350</v>
      </c>
      <c r="G50" s="52" t="s">
        <v>420</v>
      </c>
      <c r="H50" s="52"/>
      <c r="I50" s="69" t="s">
        <v>692</v>
      </c>
      <c r="J50" s="101" t="s">
        <v>929</v>
      </c>
      <c r="K50" s="101" t="s">
        <v>929</v>
      </c>
      <c r="L50" s="14">
        <v>18556905592</v>
      </c>
      <c r="M50" s="55" t="s">
        <v>525</v>
      </c>
      <c r="N50" s="52" t="s">
        <v>526</v>
      </c>
      <c r="O50" s="52">
        <v>21000</v>
      </c>
      <c r="P50" s="66" t="s">
        <v>527</v>
      </c>
      <c r="Q50" s="66" t="s">
        <v>588</v>
      </c>
      <c r="R50" s="23" t="s">
        <v>693</v>
      </c>
      <c r="S50" s="49" t="s">
        <v>55</v>
      </c>
      <c r="T50" s="36" t="s">
        <v>73</v>
      </c>
      <c r="U50" s="55" t="s">
        <v>530</v>
      </c>
      <c r="V50" s="49" t="s">
        <v>531</v>
      </c>
      <c r="W50" s="50"/>
      <c r="X50" s="50"/>
      <c r="Y50" s="50"/>
      <c r="Z50" s="50"/>
      <c r="AA50" s="50"/>
      <c r="AB50" s="50" t="s">
        <v>726</v>
      </c>
      <c r="AC50" s="50"/>
      <c r="AD50" s="50"/>
      <c r="AE50" s="50"/>
      <c r="AF50" s="50"/>
      <c r="AG50" s="50"/>
      <c r="AH50" s="50"/>
      <c r="AI50" s="50"/>
      <c r="AJ50" s="50"/>
      <c r="AK50" s="50"/>
      <c r="AL50" s="55" t="s">
        <v>49</v>
      </c>
      <c r="AM50" s="57">
        <f t="shared" ref="AM50:AM69" si="19">SUM(AN50:AQ50)</f>
        <v>109219534.84</v>
      </c>
      <c r="AO50" s="25">
        <v>101476754.77</v>
      </c>
      <c r="AP50" s="25">
        <v>7742780.0700000003</v>
      </c>
      <c r="AR50" s="55" t="s">
        <v>532</v>
      </c>
      <c r="AS50" s="50" t="s">
        <v>532</v>
      </c>
      <c r="AT50" s="20" t="s">
        <v>533</v>
      </c>
      <c r="AU50" s="52" t="s">
        <v>361</v>
      </c>
      <c r="AV50" s="52" t="s">
        <v>361</v>
      </c>
      <c r="AW50" s="52" t="s">
        <v>376</v>
      </c>
      <c r="AY50" s="49" t="s">
        <v>42</v>
      </c>
      <c r="AZ50" s="40" t="s">
        <v>545</v>
      </c>
      <c r="BB50" s="20" t="s">
        <v>859</v>
      </c>
      <c r="BC50" s="92"/>
      <c r="BD50" s="14"/>
      <c r="BK50" s="153">
        <f t="shared" si="18"/>
        <v>0</v>
      </c>
      <c r="BL50" s="153">
        <f t="shared" si="14"/>
        <v>0</v>
      </c>
      <c r="BN50" s="70"/>
      <c r="BP50" s="70"/>
      <c r="BR50" s="70"/>
      <c r="BT50" s="70"/>
      <c r="DU50" s="70"/>
      <c r="DV50" s="70"/>
      <c r="DW50" s="70"/>
      <c r="DX50" s="70"/>
      <c r="DZ50" s="70">
        <f t="shared" si="3"/>
        <v>0</v>
      </c>
      <c r="EE50" s="70">
        <f t="shared" si="4"/>
        <v>0</v>
      </c>
    </row>
    <row r="51" spans="1:135" ht="90" x14ac:dyDescent="0.25">
      <c r="A51" s="52">
        <v>48</v>
      </c>
      <c r="B51" s="15" t="s">
        <v>698</v>
      </c>
      <c r="C51" s="52">
        <v>2020</v>
      </c>
      <c r="D51" s="52" t="s">
        <v>699</v>
      </c>
      <c r="E51" s="15" t="s">
        <v>700</v>
      </c>
      <c r="F51" s="52" t="s">
        <v>350</v>
      </c>
      <c r="G51" s="52" t="s">
        <v>455</v>
      </c>
      <c r="H51" s="52"/>
      <c r="I51" s="89" t="s">
        <v>701</v>
      </c>
      <c r="J51" s="101" t="s">
        <v>928</v>
      </c>
      <c r="K51" s="116" t="s">
        <v>926</v>
      </c>
      <c r="L51" s="14">
        <v>56388273610</v>
      </c>
      <c r="M51" s="59" t="s">
        <v>702</v>
      </c>
      <c r="N51" s="52" t="s">
        <v>526</v>
      </c>
      <c r="O51" s="59">
        <v>21000</v>
      </c>
      <c r="P51" s="28" t="s">
        <v>703</v>
      </c>
      <c r="Q51" s="43" t="s">
        <v>704</v>
      </c>
      <c r="R51" s="23" t="s">
        <v>705</v>
      </c>
      <c r="S51" s="49" t="s">
        <v>55</v>
      </c>
      <c r="T51" s="36" t="s">
        <v>73</v>
      </c>
      <c r="U51" s="55" t="s">
        <v>530</v>
      </c>
      <c r="V51" s="20" t="s">
        <v>373</v>
      </c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5" t="s">
        <v>45</v>
      </c>
      <c r="AM51" s="57">
        <f t="shared" si="19"/>
        <v>1135432.49</v>
      </c>
      <c r="AP51" s="25">
        <v>1135432.49</v>
      </c>
      <c r="AR51" s="55" t="s">
        <v>706</v>
      </c>
      <c r="AS51" s="26" t="s">
        <v>485</v>
      </c>
      <c r="AT51" s="20" t="s">
        <v>579</v>
      </c>
      <c r="AU51" s="52" t="s">
        <v>361</v>
      </c>
      <c r="AV51" s="52" t="s">
        <v>361</v>
      </c>
      <c r="AW51" s="52" t="s">
        <v>361</v>
      </c>
      <c r="AY51" s="49" t="s">
        <v>39</v>
      </c>
      <c r="AZ51" s="40" t="s">
        <v>545</v>
      </c>
      <c r="BB51" s="92">
        <v>44116</v>
      </c>
      <c r="BC51" s="92"/>
      <c r="BD51" s="14"/>
      <c r="BE51" s="92">
        <v>44280</v>
      </c>
      <c r="BK51" s="153">
        <f t="shared" si="18"/>
        <v>250872.07</v>
      </c>
      <c r="BL51" s="153">
        <f t="shared" si="18"/>
        <v>239277.01093225362</v>
      </c>
      <c r="BM51" s="70">
        <f t="shared" ref="BM51:BO60" si="20">BU51+CK51+CC51+CS51+DA51+DI51</f>
        <v>0</v>
      </c>
      <c r="BN51" s="70">
        <f t="shared" si="20"/>
        <v>0</v>
      </c>
      <c r="BO51" s="70">
        <f>BW51+CM51+CE51+CU51+DC51+DK51</f>
        <v>0</v>
      </c>
      <c r="BP51" s="70">
        <f t="shared" ref="BP51:BQ60" si="21">BX51+CN51+CF51+CV51+DD51+DL51</f>
        <v>0</v>
      </c>
      <c r="BQ51" s="70">
        <f>BY51+CO51+CG51+CW51+DE51+DM51</f>
        <v>250872.07</v>
      </c>
      <c r="BR51" s="70">
        <f t="shared" ref="BR51:BT60" si="22">BZ51+CP51+CH51+CX51+DF51+DN51</f>
        <v>239277.01093225362</v>
      </c>
      <c r="BS51" s="70">
        <f t="shared" si="22"/>
        <v>0</v>
      </c>
      <c r="BT51" s="70">
        <f t="shared" si="22"/>
        <v>0</v>
      </c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>
        <v>126196.56</v>
      </c>
      <c r="CH51" s="70">
        <v>153837.70000000001</v>
      </c>
      <c r="CI51" s="70"/>
      <c r="CJ51" s="70"/>
      <c r="CK51" s="70"/>
      <c r="CL51" s="70"/>
      <c r="CM51" s="70"/>
      <c r="CN51" s="70"/>
      <c r="CO51" s="70">
        <v>124675.51</v>
      </c>
      <c r="CP51" s="70">
        <v>85439.310932253618</v>
      </c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U51" s="70"/>
      <c r="DV51" s="70"/>
      <c r="DW51" s="70"/>
      <c r="DX51" s="70">
        <v>683723.09</v>
      </c>
      <c r="DZ51" s="70">
        <f t="shared" si="3"/>
        <v>683723.09</v>
      </c>
      <c r="EC51" s="70">
        <v>692126.77</v>
      </c>
      <c r="EE51" s="70">
        <f t="shared" si="4"/>
        <v>692126.77</v>
      </c>
    </row>
    <row r="52" spans="1:135" ht="90" x14ac:dyDescent="0.25">
      <c r="A52" s="52">
        <v>49</v>
      </c>
      <c r="B52" s="130" t="s">
        <v>1215</v>
      </c>
      <c r="C52" s="52">
        <v>2020</v>
      </c>
      <c r="D52" s="52" t="s">
        <v>727</v>
      </c>
      <c r="E52" s="15" t="s">
        <v>728</v>
      </c>
      <c r="F52" s="52" t="s">
        <v>350</v>
      </c>
      <c r="G52" s="52" t="s">
        <v>420</v>
      </c>
      <c r="H52" s="52"/>
      <c r="I52" s="69" t="s">
        <v>729</v>
      </c>
      <c r="J52" s="101" t="s">
        <v>943</v>
      </c>
      <c r="K52" s="101" t="s">
        <v>908</v>
      </c>
      <c r="L52" s="14">
        <v>16536095427</v>
      </c>
      <c r="M52" s="59" t="s">
        <v>730</v>
      </c>
      <c r="N52" s="52" t="s">
        <v>731</v>
      </c>
      <c r="O52" s="52">
        <v>40000</v>
      </c>
      <c r="P52" s="35" t="s">
        <v>732</v>
      </c>
      <c r="Q52" s="42" t="s">
        <v>733</v>
      </c>
      <c r="R52" s="23" t="s">
        <v>734</v>
      </c>
      <c r="S52" s="49" t="s">
        <v>52</v>
      </c>
      <c r="T52" s="36" t="s">
        <v>74</v>
      </c>
      <c r="U52" s="55" t="s">
        <v>530</v>
      </c>
      <c r="V52" s="49" t="s">
        <v>735</v>
      </c>
      <c r="W52" s="50" t="s">
        <v>726</v>
      </c>
      <c r="AK52" s="50" t="s">
        <v>726</v>
      </c>
      <c r="AL52" s="55" t="s">
        <v>49</v>
      </c>
      <c r="AM52" s="57">
        <f t="shared" si="19"/>
        <v>2173043.8200000003</v>
      </c>
      <c r="AO52" s="25">
        <v>406648.53</v>
      </c>
      <c r="AP52" s="25">
        <v>1766395.29</v>
      </c>
      <c r="AR52" s="55" t="s">
        <v>736</v>
      </c>
      <c r="AS52" s="26" t="s">
        <v>737</v>
      </c>
      <c r="AT52" s="20" t="s">
        <v>738</v>
      </c>
      <c r="AU52" s="52" t="s">
        <v>361</v>
      </c>
      <c r="AV52" s="52" t="s">
        <v>361</v>
      </c>
      <c r="AW52" s="52" t="s">
        <v>361</v>
      </c>
      <c r="AY52" s="49" t="s">
        <v>39</v>
      </c>
      <c r="AZ52" s="40" t="s">
        <v>1210</v>
      </c>
      <c r="BB52" s="92">
        <v>44113</v>
      </c>
      <c r="BC52" s="92"/>
      <c r="BD52" s="14"/>
      <c r="BE52" s="15" t="s">
        <v>1252</v>
      </c>
      <c r="BK52" s="153">
        <f t="shared" si="18"/>
        <v>501120.37</v>
      </c>
      <c r="BL52" s="153">
        <f t="shared" si="18"/>
        <v>501120.37</v>
      </c>
      <c r="BM52" s="70">
        <f t="shared" si="20"/>
        <v>0</v>
      </c>
      <c r="BN52" s="70">
        <f t="shared" si="20"/>
        <v>0</v>
      </c>
      <c r="BO52" s="70">
        <f>BW52+CM52+CE52+CU52+DC52+DK52</f>
        <v>108471.75</v>
      </c>
      <c r="BP52" s="70">
        <f t="shared" si="21"/>
        <v>108471.75</v>
      </c>
      <c r="BQ52" s="70">
        <f>BY52+CO52+CG52+CW52+DE52+DM52</f>
        <v>392648.62</v>
      </c>
      <c r="BR52" s="70">
        <f t="shared" si="22"/>
        <v>392648.62</v>
      </c>
      <c r="BS52" s="70">
        <f t="shared" si="22"/>
        <v>0</v>
      </c>
      <c r="BT52" s="70">
        <f t="shared" si="22"/>
        <v>0</v>
      </c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>
        <v>108471.75</v>
      </c>
      <c r="CF52" s="25">
        <v>108471.75</v>
      </c>
      <c r="CG52" s="25">
        <v>392648.62</v>
      </c>
      <c r="CH52" s="25">
        <v>392648.62</v>
      </c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U52" s="70"/>
      <c r="DV52" s="70"/>
      <c r="DW52" s="70">
        <v>401747.21</v>
      </c>
      <c r="DX52" s="70">
        <v>1745105.01</v>
      </c>
      <c r="DZ52" s="70">
        <f t="shared" si="3"/>
        <v>2146852.2200000002</v>
      </c>
      <c r="EE52" s="70">
        <f t="shared" si="4"/>
        <v>0</v>
      </c>
    </row>
    <row r="53" spans="1:135" ht="120" x14ac:dyDescent="0.25">
      <c r="A53" s="52">
        <v>50</v>
      </c>
      <c r="B53" s="15" t="s">
        <v>739</v>
      </c>
      <c r="C53" s="52">
        <v>2020</v>
      </c>
      <c r="D53" s="52" t="s">
        <v>727</v>
      </c>
      <c r="E53" s="15" t="s">
        <v>479</v>
      </c>
      <c r="F53" s="55" t="s">
        <v>350</v>
      </c>
      <c r="G53" s="55" t="s">
        <v>365</v>
      </c>
      <c r="H53" s="55"/>
      <c r="I53" s="68" t="s">
        <v>740</v>
      </c>
      <c r="J53" s="55" t="s">
        <v>727</v>
      </c>
      <c r="K53" s="55" t="s">
        <v>942</v>
      </c>
      <c r="L53" s="20">
        <v>2956250698</v>
      </c>
      <c r="M53" s="59" t="s">
        <v>481</v>
      </c>
      <c r="N53" s="55" t="s">
        <v>368</v>
      </c>
      <c r="O53" s="55">
        <v>10000</v>
      </c>
      <c r="P53" s="35" t="s">
        <v>741</v>
      </c>
      <c r="Q53" s="35" t="s">
        <v>742</v>
      </c>
      <c r="R53" s="37" t="s">
        <v>743</v>
      </c>
      <c r="S53" s="49" t="s">
        <v>51</v>
      </c>
      <c r="T53" s="36" t="s">
        <v>74</v>
      </c>
      <c r="U53" s="20" t="s">
        <v>358</v>
      </c>
      <c r="V53" s="20" t="s">
        <v>744</v>
      </c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50" t="s">
        <v>726</v>
      </c>
      <c r="AL53" s="55" t="s">
        <v>45</v>
      </c>
      <c r="AM53" s="94">
        <f t="shared" si="19"/>
        <v>2541751.92</v>
      </c>
      <c r="AN53" s="12"/>
      <c r="AO53" s="12"/>
      <c r="AP53" s="95">
        <v>2541751.92</v>
      </c>
      <c r="AQ53" s="12"/>
      <c r="AR53" s="52" t="s">
        <v>444</v>
      </c>
      <c r="AS53" s="97" t="s">
        <v>585</v>
      </c>
      <c r="AT53" s="20" t="s">
        <v>579</v>
      </c>
      <c r="AU53" s="55" t="s">
        <v>361</v>
      </c>
      <c r="AV53" s="55" t="s">
        <v>361</v>
      </c>
      <c r="AW53" s="55" t="s">
        <v>361</v>
      </c>
      <c r="AX53" s="12"/>
      <c r="AY53" s="49" t="s">
        <v>39</v>
      </c>
      <c r="AZ53" s="40" t="s">
        <v>545</v>
      </c>
      <c r="BB53" s="92">
        <v>44116</v>
      </c>
      <c r="BC53" s="92"/>
      <c r="BD53" s="14"/>
      <c r="BE53" s="155">
        <v>44505</v>
      </c>
      <c r="BI53" s="12"/>
      <c r="BJ53" s="12"/>
      <c r="BK53" s="153">
        <f t="shared" si="18"/>
        <v>562912.42999999993</v>
      </c>
      <c r="BL53" s="153">
        <f t="shared" si="18"/>
        <v>407711.74</v>
      </c>
      <c r="BM53" s="70">
        <f t="shared" si="20"/>
        <v>0</v>
      </c>
      <c r="BN53" s="70">
        <f t="shared" si="20"/>
        <v>0</v>
      </c>
      <c r="BO53" s="70">
        <f t="shared" si="20"/>
        <v>0</v>
      </c>
      <c r="BP53" s="70">
        <f t="shared" si="21"/>
        <v>0</v>
      </c>
      <c r="BQ53" s="70">
        <f t="shared" si="21"/>
        <v>562912.42999999993</v>
      </c>
      <c r="BR53" s="70">
        <f t="shared" si="22"/>
        <v>407711.74</v>
      </c>
      <c r="BS53" s="70">
        <f t="shared" si="22"/>
        <v>0</v>
      </c>
      <c r="BT53" s="70">
        <f t="shared" si="22"/>
        <v>0</v>
      </c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>
        <v>391703.72</v>
      </c>
      <c r="CH53" s="25">
        <v>407711.74</v>
      </c>
      <c r="CI53" s="25"/>
      <c r="CJ53" s="25"/>
      <c r="CK53" s="25"/>
      <c r="CL53" s="25"/>
      <c r="CM53" s="25"/>
      <c r="CN53" s="25"/>
      <c r="CO53" s="25">
        <v>171208.71</v>
      </c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U53" s="70"/>
      <c r="DV53" s="70"/>
      <c r="DW53" s="70"/>
      <c r="DX53" s="70">
        <v>1812052.17</v>
      </c>
      <c r="DZ53" s="70">
        <f t="shared" si="3"/>
        <v>1812052.17</v>
      </c>
      <c r="EE53" s="70">
        <f t="shared" si="4"/>
        <v>0</v>
      </c>
    </row>
    <row r="54" spans="1:135" ht="120" x14ac:dyDescent="0.25">
      <c r="A54" s="52">
        <v>51</v>
      </c>
      <c r="B54" s="130" t="s">
        <v>1259</v>
      </c>
      <c r="C54" s="52">
        <v>2020</v>
      </c>
      <c r="D54" s="52" t="s">
        <v>749</v>
      </c>
      <c r="E54" s="36" t="s">
        <v>750</v>
      </c>
      <c r="F54" s="55" t="s">
        <v>350</v>
      </c>
      <c r="G54" s="52" t="s">
        <v>420</v>
      </c>
      <c r="I54" s="69" t="s">
        <v>751</v>
      </c>
      <c r="J54" s="14" t="s">
        <v>902</v>
      </c>
      <c r="K54" s="14" t="s">
        <v>903</v>
      </c>
      <c r="L54" s="14">
        <v>53943536946</v>
      </c>
      <c r="M54" s="59" t="s">
        <v>752</v>
      </c>
      <c r="N54" s="52" t="s">
        <v>753</v>
      </c>
      <c r="O54" s="52">
        <v>10431</v>
      </c>
      <c r="P54" s="35" t="s">
        <v>754</v>
      </c>
      <c r="Q54" s="35" t="s">
        <v>755</v>
      </c>
      <c r="R54" s="23" t="s">
        <v>756</v>
      </c>
      <c r="S54" s="49" t="s">
        <v>71</v>
      </c>
      <c r="T54" s="36" t="s">
        <v>74</v>
      </c>
      <c r="U54" s="20" t="s">
        <v>372</v>
      </c>
      <c r="V54" s="20" t="s">
        <v>757</v>
      </c>
      <c r="AB54" s="50" t="s">
        <v>726</v>
      </c>
      <c r="AC54" s="50" t="s">
        <v>726</v>
      </c>
      <c r="AD54" s="50" t="s">
        <v>726</v>
      </c>
      <c r="AJ54" s="50" t="s">
        <v>726</v>
      </c>
      <c r="AK54" s="50" t="s">
        <v>726</v>
      </c>
      <c r="AL54" s="55" t="s">
        <v>45</v>
      </c>
      <c r="AM54" s="94">
        <f t="shared" si="19"/>
        <v>10065288.99</v>
      </c>
      <c r="AP54" s="95">
        <v>10065288.99</v>
      </c>
      <c r="AR54" s="55" t="s">
        <v>758</v>
      </c>
      <c r="AS54" s="20" t="s">
        <v>759</v>
      </c>
      <c r="AT54" s="20" t="s">
        <v>189</v>
      </c>
      <c r="AU54" s="55" t="s">
        <v>361</v>
      </c>
      <c r="AV54" s="55" t="s">
        <v>361</v>
      </c>
      <c r="AW54" s="55" t="s">
        <v>361</v>
      </c>
      <c r="AX54" s="115" t="s">
        <v>1083</v>
      </c>
      <c r="AY54" s="55" t="s">
        <v>39</v>
      </c>
      <c r="AZ54" s="40" t="s">
        <v>1210</v>
      </c>
      <c r="BB54" s="92">
        <v>44139</v>
      </c>
      <c r="BC54" s="92"/>
      <c r="BD54" s="14"/>
      <c r="BE54" s="155">
        <v>44511</v>
      </c>
      <c r="BF54" s="55" t="s">
        <v>1264</v>
      </c>
      <c r="BG54" s="55"/>
      <c r="BI54" s="115" t="s">
        <v>1083</v>
      </c>
      <c r="BJ54" s="152">
        <f>100000*7.565847</f>
        <v>756584.7</v>
      </c>
      <c r="BK54" s="153">
        <f t="shared" si="18"/>
        <v>2216498.2200000002</v>
      </c>
      <c r="BL54" s="153">
        <f t="shared" si="18"/>
        <v>756584.7</v>
      </c>
      <c r="BM54" s="70">
        <f t="shared" si="20"/>
        <v>0</v>
      </c>
      <c r="BN54" s="70">
        <f t="shared" si="20"/>
        <v>0</v>
      </c>
      <c r="BO54" s="70">
        <f t="shared" si="20"/>
        <v>0</v>
      </c>
      <c r="BP54" s="70">
        <f t="shared" si="21"/>
        <v>0</v>
      </c>
      <c r="BQ54" s="70">
        <f>BY54+CG54+CO54+CW54+DE54+DM54</f>
        <v>2216498.2200000002</v>
      </c>
      <c r="BR54" s="70">
        <f>BZ54+CP54+CH54+CX54+DF54+DN54</f>
        <v>756584.7</v>
      </c>
      <c r="BS54" s="70">
        <f t="shared" si="22"/>
        <v>0</v>
      </c>
      <c r="BT54" s="70">
        <f t="shared" si="22"/>
        <v>0</v>
      </c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>
        <v>1015551.83</v>
      </c>
      <c r="CH54" s="25">
        <v>756584.7</v>
      </c>
      <c r="CI54" s="25"/>
      <c r="CJ54" s="25"/>
      <c r="CK54" s="25"/>
      <c r="CL54" s="25"/>
      <c r="CM54" s="25"/>
      <c r="CN54" s="25"/>
      <c r="CO54" s="25">
        <v>695307.31</v>
      </c>
      <c r="CP54" s="25"/>
      <c r="CQ54" s="25"/>
      <c r="CR54" s="25"/>
      <c r="CS54" s="25"/>
      <c r="CT54" s="25"/>
      <c r="CU54" s="25"/>
      <c r="CV54" s="25"/>
      <c r="CW54" s="25">
        <v>505639.08</v>
      </c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U54" s="70"/>
      <c r="DV54" s="70"/>
      <c r="DW54" s="70"/>
      <c r="DX54" s="70"/>
      <c r="DZ54" s="70">
        <f t="shared" si="3"/>
        <v>0</v>
      </c>
      <c r="EE54" s="70">
        <f t="shared" si="4"/>
        <v>0</v>
      </c>
    </row>
    <row r="55" spans="1:135" ht="120" x14ac:dyDescent="0.25">
      <c r="A55" s="52">
        <v>52</v>
      </c>
      <c r="B55" s="15" t="s">
        <v>762</v>
      </c>
      <c r="C55" s="52">
        <v>2020</v>
      </c>
      <c r="D55" s="52" t="s">
        <v>763</v>
      </c>
      <c r="E55" s="36" t="s">
        <v>764</v>
      </c>
      <c r="F55" s="55" t="s">
        <v>350</v>
      </c>
      <c r="G55" s="52" t="s">
        <v>420</v>
      </c>
      <c r="I55" s="69" t="s">
        <v>765</v>
      </c>
      <c r="J55" s="14" t="s">
        <v>900</v>
      </c>
      <c r="K55" s="14" t="s">
        <v>901</v>
      </c>
      <c r="L55" s="14">
        <v>18928523252</v>
      </c>
      <c r="M55" s="59" t="s">
        <v>766</v>
      </c>
      <c r="N55" s="52" t="s">
        <v>767</v>
      </c>
      <c r="O55" s="52">
        <v>48000</v>
      </c>
      <c r="P55" s="35" t="s">
        <v>768</v>
      </c>
      <c r="Q55" s="35" t="s">
        <v>769</v>
      </c>
      <c r="R55" s="23" t="s">
        <v>770</v>
      </c>
      <c r="S55" s="49" t="s">
        <v>66</v>
      </c>
      <c r="T55" s="36" t="s">
        <v>74</v>
      </c>
      <c r="U55" s="20" t="s">
        <v>372</v>
      </c>
      <c r="V55" s="20" t="s">
        <v>771</v>
      </c>
      <c r="AG55" s="50" t="s">
        <v>726</v>
      </c>
      <c r="AL55" s="55" t="s">
        <v>49</v>
      </c>
      <c r="AM55" s="94">
        <f t="shared" si="19"/>
        <v>302929.64</v>
      </c>
      <c r="AN55" s="95"/>
      <c r="AO55" s="95">
        <v>143698.01</v>
      </c>
      <c r="AP55" s="95">
        <v>159231.63</v>
      </c>
      <c r="AR55" s="55" t="s">
        <v>772</v>
      </c>
      <c r="AS55" s="20" t="s">
        <v>773</v>
      </c>
      <c r="AT55" s="20" t="s">
        <v>774</v>
      </c>
      <c r="AU55" s="52" t="s">
        <v>361</v>
      </c>
      <c r="AV55" s="52" t="s">
        <v>376</v>
      </c>
      <c r="AW55" s="52" t="s">
        <v>361</v>
      </c>
      <c r="AY55" s="49" t="s">
        <v>39</v>
      </c>
      <c r="AZ55" s="40" t="s">
        <v>545</v>
      </c>
      <c r="BB55" s="92">
        <v>44137</v>
      </c>
      <c r="BC55" s="92"/>
      <c r="BD55" s="14"/>
      <c r="BE55" s="155">
        <v>44504</v>
      </c>
      <c r="BF55" s="55" t="s">
        <v>1264</v>
      </c>
      <c r="BK55" s="153">
        <f t="shared" si="18"/>
        <v>73408.09</v>
      </c>
      <c r="BL55" s="153">
        <f t="shared" si="18"/>
        <v>31477.05</v>
      </c>
      <c r="BM55" s="70">
        <f t="shared" si="20"/>
        <v>0</v>
      </c>
      <c r="BN55" s="70">
        <f t="shared" si="20"/>
        <v>0</v>
      </c>
      <c r="BO55" s="70">
        <f t="shared" si="20"/>
        <v>38185.589999999997</v>
      </c>
      <c r="BP55" s="70">
        <f t="shared" si="21"/>
        <v>26721.439999999999</v>
      </c>
      <c r="BQ55" s="70">
        <f>BY55+CO55+CG55+CW55+DE55+DM55</f>
        <v>35222.5</v>
      </c>
      <c r="BR55" s="70">
        <f t="shared" ref="BR55:BR60" si="23">BZ55+CP55+CH55+CX55+DF55+DN55</f>
        <v>4755.6099999999997</v>
      </c>
      <c r="BS55" s="70">
        <f t="shared" si="22"/>
        <v>0</v>
      </c>
      <c r="BT55" s="70">
        <f t="shared" si="22"/>
        <v>0</v>
      </c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>
        <v>26281.16</v>
      </c>
      <c r="CF55" s="25">
        <v>26721.439999999999</v>
      </c>
      <c r="CG55" s="25">
        <v>21058.880000000001</v>
      </c>
      <c r="CH55" s="25">
        <v>4755.6099999999997</v>
      </c>
      <c r="CI55" s="25"/>
      <c r="CJ55" s="25"/>
      <c r="CK55" s="25"/>
      <c r="CL55" s="25"/>
      <c r="CM55" s="25">
        <v>11904.43</v>
      </c>
      <c r="CN55" s="25"/>
      <c r="CO55" s="25">
        <v>14163.62</v>
      </c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U55" s="70"/>
      <c r="DW55" s="70">
        <v>98968.29</v>
      </c>
      <c r="DX55" s="70">
        <v>21136.05</v>
      </c>
      <c r="DZ55" s="70">
        <f t="shared" si="3"/>
        <v>120104.34</v>
      </c>
      <c r="EE55" s="70">
        <f t="shared" si="4"/>
        <v>0</v>
      </c>
    </row>
    <row r="56" spans="1:135" ht="150" x14ac:dyDescent="0.25">
      <c r="A56" s="52">
        <v>53</v>
      </c>
      <c r="B56" s="15" t="s">
        <v>783</v>
      </c>
      <c r="C56" s="52">
        <v>2020</v>
      </c>
      <c r="D56" s="92" t="s">
        <v>900</v>
      </c>
      <c r="E56" s="36" t="s">
        <v>750</v>
      </c>
      <c r="F56" s="55" t="s">
        <v>350</v>
      </c>
      <c r="G56" s="52" t="s">
        <v>420</v>
      </c>
      <c r="I56" s="69" t="s">
        <v>784</v>
      </c>
      <c r="J56" s="14" t="s">
        <v>785</v>
      </c>
      <c r="K56" s="14" t="s">
        <v>786</v>
      </c>
      <c r="L56" s="14">
        <v>53943536946</v>
      </c>
      <c r="M56" s="59" t="s">
        <v>752</v>
      </c>
      <c r="N56" s="52" t="s">
        <v>753</v>
      </c>
      <c r="O56" s="52">
        <v>10431</v>
      </c>
      <c r="P56" s="35" t="s">
        <v>787</v>
      </c>
      <c r="Q56" s="35" t="s">
        <v>788</v>
      </c>
      <c r="R56" s="23" t="s">
        <v>789</v>
      </c>
      <c r="S56" s="49" t="s">
        <v>71</v>
      </c>
      <c r="T56" s="36" t="s">
        <v>74</v>
      </c>
      <c r="U56" s="20" t="s">
        <v>372</v>
      </c>
      <c r="V56" s="20" t="s">
        <v>790</v>
      </c>
      <c r="AB56" s="14" t="s">
        <v>726</v>
      </c>
      <c r="AC56" s="50" t="s">
        <v>726</v>
      </c>
      <c r="AL56" s="55" t="s">
        <v>48</v>
      </c>
      <c r="AM56" s="94">
        <f t="shared" si="19"/>
        <v>3875466.31</v>
      </c>
      <c r="AN56" s="95">
        <v>2124963.87</v>
      </c>
      <c r="AO56" s="95">
        <v>1750502.44</v>
      </c>
      <c r="AP56" s="95"/>
      <c r="AR56" s="55" t="s">
        <v>758</v>
      </c>
      <c r="AS56" s="20" t="s">
        <v>759</v>
      </c>
      <c r="AT56" s="20" t="s">
        <v>189</v>
      </c>
      <c r="AU56" s="55" t="s">
        <v>361</v>
      </c>
      <c r="AV56" s="55" t="s">
        <v>361</v>
      </c>
      <c r="AW56" s="55" t="s">
        <v>361</v>
      </c>
      <c r="AY56" s="55" t="s">
        <v>39</v>
      </c>
      <c r="AZ56" s="40" t="s">
        <v>545</v>
      </c>
      <c r="BB56" s="92">
        <v>44139</v>
      </c>
      <c r="BD56" s="14"/>
      <c r="BE56" s="155">
        <v>44503</v>
      </c>
      <c r="BF56" s="55" t="s">
        <v>1264</v>
      </c>
      <c r="BG56" s="55"/>
      <c r="BK56" s="153">
        <f t="shared" si="18"/>
        <v>1208923.73</v>
      </c>
      <c r="BL56" s="153">
        <f t="shared" si="18"/>
        <v>245110.98</v>
      </c>
      <c r="BM56" s="70">
        <f t="shared" si="20"/>
        <v>750278.38</v>
      </c>
      <c r="BN56" s="70">
        <f t="shared" si="20"/>
        <v>245110.98</v>
      </c>
      <c r="BO56" s="70">
        <f t="shared" si="20"/>
        <v>458645.35</v>
      </c>
      <c r="BP56" s="70">
        <f t="shared" si="21"/>
        <v>0</v>
      </c>
      <c r="BQ56" s="70">
        <f t="shared" si="21"/>
        <v>0</v>
      </c>
      <c r="BR56" s="70">
        <f t="shared" si="23"/>
        <v>0</v>
      </c>
      <c r="BS56" s="70">
        <f t="shared" si="22"/>
        <v>0</v>
      </c>
      <c r="BT56" s="70">
        <f t="shared" si="22"/>
        <v>0</v>
      </c>
      <c r="BU56" s="25"/>
      <c r="BV56" s="25"/>
      <c r="BW56" s="25"/>
      <c r="BX56" s="25"/>
      <c r="BY56" s="25"/>
      <c r="BZ56" s="25"/>
      <c r="CA56" s="25"/>
      <c r="CB56" s="25"/>
      <c r="CC56" s="25">
        <v>361418.58</v>
      </c>
      <c r="CD56" s="25">
        <v>245110.98</v>
      </c>
      <c r="CE56" s="25">
        <v>73573.14</v>
      </c>
      <c r="CF56" s="25"/>
      <c r="CG56" s="25"/>
      <c r="CH56" s="25"/>
      <c r="CI56" s="25"/>
      <c r="CJ56" s="25"/>
      <c r="CK56" s="25">
        <v>328597.14</v>
      </c>
      <c r="CL56" s="25"/>
      <c r="CM56" s="25">
        <v>93889.85</v>
      </c>
      <c r="CN56" s="25"/>
      <c r="CO56" s="25"/>
      <c r="CP56" s="25"/>
      <c r="CQ56" s="25"/>
      <c r="CR56" s="25"/>
      <c r="CS56" s="25">
        <v>60262.66</v>
      </c>
      <c r="CT56" s="25"/>
      <c r="CU56" s="25">
        <v>291182.36</v>
      </c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U56" s="70"/>
      <c r="DV56" s="70">
        <v>680863.84</v>
      </c>
      <c r="DZ56" s="70">
        <f t="shared" si="3"/>
        <v>680863.84</v>
      </c>
      <c r="EE56" s="70">
        <f t="shared" si="4"/>
        <v>0</v>
      </c>
    </row>
    <row r="57" spans="1:135" ht="102" customHeight="1" x14ac:dyDescent="0.25">
      <c r="A57" s="52">
        <v>54</v>
      </c>
      <c r="B57" s="130" t="s">
        <v>1288</v>
      </c>
      <c r="C57" s="52">
        <v>2020</v>
      </c>
      <c r="D57" s="121" t="s">
        <v>1054</v>
      </c>
      <c r="E57" s="36" t="s">
        <v>764</v>
      </c>
      <c r="F57" s="55" t="s">
        <v>350</v>
      </c>
      <c r="G57" s="52" t="s">
        <v>420</v>
      </c>
      <c r="I57" s="69" t="s">
        <v>797</v>
      </c>
      <c r="J57" s="14" t="s">
        <v>799</v>
      </c>
      <c r="K57" s="14" t="s">
        <v>800</v>
      </c>
      <c r="L57" s="14">
        <v>18928523252</v>
      </c>
      <c r="M57" s="59" t="s">
        <v>766</v>
      </c>
      <c r="N57" s="52" t="s">
        <v>767</v>
      </c>
      <c r="O57" s="52">
        <v>48000</v>
      </c>
      <c r="P57" s="35" t="s">
        <v>801</v>
      </c>
      <c r="Q57" s="35" t="s">
        <v>802</v>
      </c>
      <c r="R57" s="23" t="s">
        <v>803</v>
      </c>
      <c r="S57" s="49" t="s">
        <v>66</v>
      </c>
      <c r="T57" s="36" t="s">
        <v>74</v>
      </c>
      <c r="U57" s="20" t="s">
        <v>372</v>
      </c>
      <c r="V57" s="20" t="s">
        <v>771</v>
      </c>
      <c r="AG57" s="14" t="s">
        <v>726</v>
      </c>
      <c r="AL57" s="55" t="s">
        <v>49</v>
      </c>
      <c r="AM57" s="94">
        <f t="shared" si="19"/>
        <v>1397637.51</v>
      </c>
      <c r="AO57" s="104">
        <v>1173091.67</v>
      </c>
      <c r="AP57" s="25">
        <v>224545.84</v>
      </c>
      <c r="AR57" s="55" t="s">
        <v>772</v>
      </c>
      <c r="AS57" s="20" t="s">
        <v>773</v>
      </c>
      <c r="AT57" s="20" t="s">
        <v>774</v>
      </c>
      <c r="AU57" s="55" t="s">
        <v>361</v>
      </c>
      <c r="AV57" s="55" t="s">
        <v>376</v>
      </c>
      <c r="AW57" s="55" t="s">
        <v>376</v>
      </c>
      <c r="AY57" s="49" t="s">
        <v>40</v>
      </c>
      <c r="AZ57" s="40" t="s">
        <v>1210</v>
      </c>
      <c r="BB57" s="103" t="s">
        <v>1290</v>
      </c>
      <c r="BE57" s="155">
        <v>44512</v>
      </c>
      <c r="BF57" s="55" t="s">
        <v>1264</v>
      </c>
      <c r="BG57" s="20"/>
      <c r="BK57" s="153">
        <f t="shared" si="18"/>
        <v>358209.79</v>
      </c>
      <c r="BL57" s="153">
        <f t="shared" si="18"/>
        <v>39874.69</v>
      </c>
      <c r="BM57" s="70">
        <f t="shared" si="20"/>
        <v>0</v>
      </c>
      <c r="BN57" s="70">
        <f t="shared" si="20"/>
        <v>0</v>
      </c>
      <c r="BO57" s="70">
        <f t="shared" si="20"/>
        <v>309973.62</v>
      </c>
      <c r="BP57" s="70">
        <f t="shared" si="21"/>
        <v>39874.69</v>
      </c>
      <c r="BQ57" s="70">
        <f t="shared" si="21"/>
        <v>48236.17</v>
      </c>
      <c r="BR57" s="70">
        <f t="shared" si="23"/>
        <v>0</v>
      </c>
      <c r="BS57" s="70">
        <f t="shared" si="22"/>
        <v>0</v>
      </c>
      <c r="BT57" s="70">
        <f t="shared" si="22"/>
        <v>0</v>
      </c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>
        <v>68699.240000000005</v>
      </c>
      <c r="CF57" s="25">
        <v>39874.69</v>
      </c>
      <c r="CG57" s="25"/>
      <c r="CH57" s="25"/>
      <c r="CI57" s="25"/>
      <c r="CJ57" s="25"/>
      <c r="CK57" s="25"/>
      <c r="CL57" s="25"/>
      <c r="CM57" s="25">
        <v>241274.38</v>
      </c>
      <c r="CN57" s="25"/>
      <c r="CO57" s="25">
        <v>48236.17</v>
      </c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U57" s="70"/>
      <c r="DW57" s="70">
        <v>147684.04999999999</v>
      </c>
      <c r="DZ57" s="70">
        <f t="shared" si="3"/>
        <v>147684.04999999999</v>
      </c>
      <c r="EE57" s="70">
        <f t="shared" si="4"/>
        <v>0</v>
      </c>
    </row>
    <row r="58" spans="1:135" ht="120.75" thickBot="1" x14ac:dyDescent="0.3">
      <c r="A58" s="52">
        <v>55</v>
      </c>
      <c r="B58" s="130" t="s">
        <v>1289</v>
      </c>
      <c r="C58" s="52">
        <v>2020</v>
      </c>
      <c r="D58" s="121" t="s">
        <v>1054</v>
      </c>
      <c r="E58" s="36" t="s">
        <v>764</v>
      </c>
      <c r="F58" s="55" t="s">
        <v>350</v>
      </c>
      <c r="G58" s="52" t="s">
        <v>420</v>
      </c>
      <c r="I58" s="69" t="s">
        <v>798</v>
      </c>
      <c r="J58" s="14" t="s">
        <v>799</v>
      </c>
      <c r="K58" s="14" t="s">
        <v>804</v>
      </c>
      <c r="L58" s="14">
        <v>18928523252</v>
      </c>
      <c r="M58" s="59" t="s">
        <v>766</v>
      </c>
      <c r="N58" s="52" t="s">
        <v>767</v>
      </c>
      <c r="O58" s="52">
        <v>48000</v>
      </c>
      <c r="P58" s="35" t="s">
        <v>801</v>
      </c>
      <c r="Q58" s="35" t="s">
        <v>805</v>
      </c>
      <c r="R58" s="23" t="s">
        <v>803</v>
      </c>
      <c r="S58" s="49" t="s">
        <v>66</v>
      </c>
      <c r="T58" s="36" t="s">
        <v>74</v>
      </c>
      <c r="U58" s="20" t="s">
        <v>372</v>
      </c>
      <c r="V58" s="20" t="s">
        <v>771</v>
      </c>
      <c r="AG58" s="14" t="s">
        <v>726</v>
      </c>
      <c r="AL58" s="55" t="s">
        <v>49</v>
      </c>
      <c r="AM58" s="25">
        <f>SUM(AN58:AQ58)</f>
        <v>1467492.33</v>
      </c>
      <c r="AO58" s="104">
        <v>1237994.55</v>
      </c>
      <c r="AP58" s="25">
        <v>229497.78</v>
      </c>
      <c r="AR58" s="55" t="s">
        <v>772</v>
      </c>
      <c r="AS58" s="20" t="s">
        <v>773</v>
      </c>
      <c r="AT58" s="20" t="s">
        <v>774</v>
      </c>
      <c r="AU58" s="55" t="s">
        <v>361</v>
      </c>
      <c r="AV58" s="55" t="s">
        <v>376</v>
      </c>
      <c r="AW58" s="55" t="s">
        <v>376</v>
      </c>
      <c r="AY58" s="49" t="s">
        <v>40</v>
      </c>
      <c r="AZ58" s="40" t="s">
        <v>1210</v>
      </c>
      <c r="BB58" s="103" t="s">
        <v>1291</v>
      </c>
      <c r="BE58" s="155">
        <v>44512</v>
      </c>
      <c r="BF58" s="55" t="s">
        <v>1264</v>
      </c>
      <c r="BG58" s="20"/>
      <c r="BK58" s="153">
        <f t="shared" si="18"/>
        <v>377027.06</v>
      </c>
      <c r="BL58" s="153">
        <f t="shared" si="18"/>
        <v>39447.730000000003</v>
      </c>
      <c r="BM58" s="70">
        <f t="shared" si="20"/>
        <v>0</v>
      </c>
      <c r="BN58" s="70">
        <f t="shared" si="20"/>
        <v>0</v>
      </c>
      <c r="BO58" s="70">
        <f t="shared" si="20"/>
        <v>327234.89</v>
      </c>
      <c r="BP58" s="70">
        <f t="shared" si="21"/>
        <v>39447.730000000003</v>
      </c>
      <c r="BQ58" s="70">
        <f t="shared" si="21"/>
        <v>49792.17</v>
      </c>
      <c r="BR58" s="70">
        <f t="shared" si="23"/>
        <v>0</v>
      </c>
      <c r="BS58" s="70">
        <f t="shared" si="22"/>
        <v>0</v>
      </c>
      <c r="BT58" s="70">
        <f t="shared" si="22"/>
        <v>0</v>
      </c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>
        <v>81756.83</v>
      </c>
      <c r="CF58" s="25">
        <v>39447.730000000003</v>
      </c>
      <c r="CG58" s="25"/>
      <c r="CH58" s="25"/>
      <c r="CI58" s="25"/>
      <c r="CJ58" s="25"/>
      <c r="CK58" s="25"/>
      <c r="CL58" s="25"/>
      <c r="CM58" s="25">
        <v>245478.06</v>
      </c>
      <c r="CN58" s="25"/>
      <c r="CO58" s="25"/>
      <c r="CP58" s="25"/>
      <c r="CQ58" s="25"/>
      <c r="CR58" s="25"/>
      <c r="CS58" s="25"/>
      <c r="CT58" s="25"/>
      <c r="CU58" s="25"/>
      <c r="CV58" s="25"/>
      <c r="CW58" s="25">
        <v>49792.17</v>
      </c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U58" s="70"/>
      <c r="DW58" s="70">
        <v>146744.54</v>
      </c>
      <c r="DZ58" s="70">
        <f t="shared" si="3"/>
        <v>146744.54</v>
      </c>
      <c r="EE58" s="70">
        <f t="shared" si="4"/>
        <v>0</v>
      </c>
    </row>
    <row r="59" spans="1:135" ht="120.75" thickBot="1" x14ac:dyDescent="0.3">
      <c r="A59" s="52">
        <v>56</v>
      </c>
      <c r="B59" s="15" t="s">
        <v>806</v>
      </c>
      <c r="C59" s="52">
        <v>2020</v>
      </c>
      <c r="D59" s="14" t="s">
        <v>807</v>
      </c>
      <c r="E59" s="15" t="s">
        <v>750</v>
      </c>
      <c r="F59" s="55" t="s">
        <v>350</v>
      </c>
      <c r="G59" s="52" t="s">
        <v>420</v>
      </c>
      <c r="I59" s="49" t="s">
        <v>808</v>
      </c>
      <c r="J59" s="14" t="s">
        <v>916</v>
      </c>
      <c r="K59" s="92" t="s">
        <v>917</v>
      </c>
      <c r="L59" s="55">
        <v>53943536946</v>
      </c>
      <c r="M59" s="52" t="s">
        <v>752</v>
      </c>
      <c r="N59" s="52" t="s">
        <v>753</v>
      </c>
      <c r="O59" s="52">
        <v>10431</v>
      </c>
      <c r="P59" s="28" t="s">
        <v>809</v>
      </c>
      <c r="Q59" s="68" t="s">
        <v>810</v>
      </c>
      <c r="R59" s="106" t="s">
        <v>811</v>
      </c>
      <c r="S59" s="49" t="s">
        <v>71</v>
      </c>
      <c r="T59" s="36" t="s">
        <v>74</v>
      </c>
      <c r="U59" s="20" t="s">
        <v>372</v>
      </c>
      <c r="V59" s="20" t="s">
        <v>812</v>
      </c>
      <c r="AB59" s="14" t="s">
        <v>726</v>
      </c>
      <c r="AC59" s="14" t="s">
        <v>726</v>
      </c>
      <c r="AL59" s="55" t="s">
        <v>45</v>
      </c>
      <c r="AM59" s="25">
        <f t="shared" si="19"/>
        <v>11114948.189999999</v>
      </c>
      <c r="AP59" s="25">
        <v>11114948.189999999</v>
      </c>
      <c r="AR59" s="55" t="s">
        <v>758</v>
      </c>
      <c r="AS59" s="20" t="s">
        <v>759</v>
      </c>
      <c r="AT59" s="20" t="s">
        <v>189</v>
      </c>
      <c r="AU59" s="55" t="s">
        <v>361</v>
      </c>
      <c r="AV59" s="55" t="s">
        <v>361</v>
      </c>
      <c r="AW59" s="55" t="s">
        <v>361</v>
      </c>
      <c r="AX59" s="115" t="s">
        <v>1082</v>
      </c>
      <c r="AY59" s="55" t="s">
        <v>39</v>
      </c>
      <c r="BB59" s="92">
        <v>44159</v>
      </c>
      <c r="BE59" s="155">
        <v>44504</v>
      </c>
      <c r="BF59" s="55" t="s">
        <v>1264</v>
      </c>
      <c r="BG59" s="55"/>
      <c r="BI59" s="115" t="s">
        <v>1082</v>
      </c>
      <c r="BJ59" s="152">
        <f>100000*7.560977</f>
        <v>756097.70000000007</v>
      </c>
      <c r="BK59" s="153">
        <f t="shared" si="18"/>
        <v>2441060.71</v>
      </c>
      <c r="BL59" s="153">
        <f t="shared" si="18"/>
        <v>201458.18</v>
      </c>
      <c r="BM59" s="70">
        <f t="shared" si="20"/>
        <v>0</v>
      </c>
      <c r="BN59" s="70">
        <f t="shared" si="20"/>
        <v>0</v>
      </c>
      <c r="BO59" s="70">
        <f t="shared" si="20"/>
        <v>0</v>
      </c>
      <c r="BP59" s="70">
        <f t="shared" si="21"/>
        <v>0</v>
      </c>
      <c r="BQ59" s="70">
        <f t="shared" si="21"/>
        <v>2441060.71</v>
      </c>
      <c r="BR59" s="70">
        <f t="shared" si="23"/>
        <v>201458.18</v>
      </c>
      <c r="BS59" s="70">
        <f t="shared" si="22"/>
        <v>0</v>
      </c>
      <c r="BT59" s="70">
        <f t="shared" si="22"/>
        <v>0</v>
      </c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>
        <v>823573.52</v>
      </c>
      <c r="CH59" s="25">
        <v>201458.18</v>
      </c>
      <c r="CI59" s="25"/>
      <c r="CJ59" s="25"/>
      <c r="CK59" s="25"/>
      <c r="CL59" s="25"/>
      <c r="CM59" s="25"/>
      <c r="CN59" s="25"/>
      <c r="CO59" s="25">
        <v>813647.02</v>
      </c>
      <c r="CP59" s="25"/>
      <c r="CQ59" s="25"/>
      <c r="CR59" s="25"/>
      <c r="CS59" s="25"/>
      <c r="CT59" s="25"/>
      <c r="CU59" s="25"/>
      <c r="CV59" s="25"/>
      <c r="CW59" s="25">
        <v>803840.17</v>
      </c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U59" s="70"/>
      <c r="DX59" s="70">
        <v>895369.70250000001</v>
      </c>
      <c r="DZ59" s="70">
        <f t="shared" si="3"/>
        <v>895369.70250000001</v>
      </c>
      <c r="EE59" s="70">
        <f t="shared" si="4"/>
        <v>0</v>
      </c>
    </row>
    <row r="60" spans="1:135" ht="60" customHeight="1" x14ac:dyDescent="0.25">
      <c r="A60" s="52">
        <v>57</v>
      </c>
      <c r="B60" s="15" t="s">
        <v>813</v>
      </c>
      <c r="C60" s="52">
        <v>2020</v>
      </c>
      <c r="D60" s="14" t="s">
        <v>814</v>
      </c>
      <c r="E60" s="49" t="s">
        <v>815</v>
      </c>
      <c r="F60" s="55" t="s">
        <v>350</v>
      </c>
      <c r="G60" s="14" t="s">
        <v>365</v>
      </c>
      <c r="I60" s="49" t="s">
        <v>816</v>
      </c>
      <c r="J60" s="14" t="s">
        <v>817</v>
      </c>
      <c r="K60" s="14" t="s">
        <v>818</v>
      </c>
      <c r="L60" s="14">
        <v>88717746347</v>
      </c>
      <c r="M60" s="101" t="s">
        <v>819</v>
      </c>
      <c r="N60" s="52" t="s">
        <v>368</v>
      </c>
      <c r="O60" s="52">
        <v>10000</v>
      </c>
      <c r="P60" s="14" t="s">
        <v>820</v>
      </c>
      <c r="Q60" s="55" t="s">
        <v>821</v>
      </c>
      <c r="R60" s="107" t="s">
        <v>822</v>
      </c>
      <c r="S60" s="49" t="s">
        <v>51</v>
      </c>
      <c r="T60" s="36" t="s">
        <v>74</v>
      </c>
      <c r="U60" s="55" t="s">
        <v>358</v>
      </c>
      <c r="V60" s="55" t="s">
        <v>359</v>
      </c>
      <c r="AJ60" s="14" t="s">
        <v>726</v>
      </c>
      <c r="AL60" s="55" t="s">
        <v>49</v>
      </c>
      <c r="AM60" s="25">
        <f t="shared" si="19"/>
        <v>2951861.23</v>
      </c>
      <c r="AO60" s="25"/>
      <c r="AP60" s="25">
        <v>2951861.23</v>
      </c>
      <c r="AR60" s="55" t="s">
        <v>823</v>
      </c>
      <c r="AS60" s="26" t="s">
        <v>485</v>
      </c>
      <c r="AT60" s="20" t="s">
        <v>579</v>
      </c>
      <c r="AU60" s="55" t="s">
        <v>361</v>
      </c>
      <c r="AV60" s="55" t="s">
        <v>361</v>
      </c>
      <c r="AW60" s="55" t="s">
        <v>361</v>
      </c>
      <c r="AY60" s="49" t="s">
        <v>39</v>
      </c>
      <c r="BB60" s="92">
        <v>44176</v>
      </c>
      <c r="BE60" s="155">
        <v>44505</v>
      </c>
      <c r="BF60" s="20" t="s">
        <v>1212</v>
      </c>
      <c r="BG60" s="20"/>
      <c r="BK60" s="153">
        <f t="shared" si="18"/>
        <v>650576.02</v>
      </c>
      <c r="BL60" s="153">
        <f t="shared" si="18"/>
        <v>371360.14</v>
      </c>
      <c r="BM60" s="70">
        <f t="shared" si="20"/>
        <v>0</v>
      </c>
      <c r="BN60" s="70">
        <f t="shared" si="20"/>
        <v>0</v>
      </c>
      <c r="BO60" s="70">
        <f t="shared" si="20"/>
        <v>0</v>
      </c>
      <c r="BP60" s="70">
        <f t="shared" si="21"/>
        <v>0</v>
      </c>
      <c r="BQ60" s="70">
        <f t="shared" si="21"/>
        <v>650576.02</v>
      </c>
      <c r="BR60" s="70">
        <f t="shared" si="23"/>
        <v>371360.14</v>
      </c>
      <c r="BS60" s="70">
        <f t="shared" si="22"/>
        <v>0</v>
      </c>
      <c r="BT60" s="70">
        <f t="shared" si="22"/>
        <v>0</v>
      </c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>
        <v>192579.46</v>
      </c>
      <c r="CH60" s="25">
        <v>169367.97</v>
      </c>
      <c r="CI60" s="25"/>
      <c r="CJ60" s="25"/>
      <c r="CK60" s="25"/>
      <c r="CL60" s="25"/>
      <c r="CM60" s="25"/>
      <c r="CN60" s="25"/>
      <c r="CO60" s="25">
        <v>457996.56</v>
      </c>
      <c r="CP60" s="25">
        <v>201992.17</v>
      </c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U60" s="70"/>
      <c r="DX60" s="70">
        <v>752746.53</v>
      </c>
      <c r="DZ60" s="70">
        <f t="shared" si="3"/>
        <v>752746.53</v>
      </c>
      <c r="EC60" s="70">
        <v>909054.54</v>
      </c>
      <c r="EE60" s="70">
        <f t="shared" si="4"/>
        <v>909054.54</v>
      </c>
    </row>
    <row r="61" spans="1:135" ht="90" customHeight="1" x14ac:dyDescent="0.25">
      <c r="A61" s="52">
        <v>58</v>
      </c>
      <c r="B61" s="130" t="s">
        <v>1066</v>
      </c>
      <c r="C61" s="52">
        <v>2020</v>
      </c>
      <c r="D61" s="14" t="s">
        <v>824</v>
      </c>
      <c r="E61" s="36" t="s">
        <v>825</v>
      </c>
      <c r="F61" s="55" t="s">
        <v>350</v>
      </c>
      <c r="G61" s="52" t="s">
        <v>420</v>
      </c>
      <c r="I61" s="69" t="s">
        <v>826</v>
      </c>
      <c r="J61" s="14" t="s">
        <v>827</v>
      </c>
      <c r="K61" s="14" t="s">
        <v>828</v>
      </c>
      <c r="L61" s="14">
        <v>74867487620</v>
      </c>
      <c r="M61" s="108" t="s">
        <v>829</v>
      </c>
      <c r="N61" s="52" t="s">
        <v>830</v>
      </c>
      <c r="O61" s="52">
        <v>10360</v>
      </c>
      <c r="P61" s="52" t="s">
        <v>831</v>
      </c>
      <c r="Q61" s="43" t="s">
        <v>832</v>
      </c>
      <c r="R61" s="109" t="s">
        <v>833</v>
      </c>
      <c r="S61" s="49" t="s">
        <v>71</v>
      </c>
      <c r="T61" s="36" t="s">
        <v>74</v>
      </c>
      <c r="U61" s="20" t="s">
        <v>834</v>
      </c>
      <c r="V61" s="55" t="s">
        <v>835</v>
      </c>
      <c r="AB61" s="14" t="s">
        <v>726</v>
      </c>
      <c r="AE61" s="14" t="s">
        <v>726</v>
      </c>
      <c r="AL61" s="55" t="s">
        <v>44</v>
      </c>
      <c r="AM61" s="25">
        <f t="shared" si="19"/>
        <v>3321764.22</v>
      </c>
      <c r="AO61" s="25">
        <v>3321764.22</v>
      </c>
      <c r="AR61" s="55" t="s">
        <v>836</v>
      </c>
      <c r="AS61" s="26" t="s">
        <v>837</v>
      </c>
      <c r="AT61" s="20" t="s">
        <v>838</v>
      </c>
      <c r="AU61" s="55" t="s">
        <v>361</v>
      </c>
      <c r="AV61" s="55" t="s">
        <v>376</v>
      </c>
      <c r="AW61" s="55" t="s">
        <v>376</v>
      </c>
      <c r="AY61" s="49" t="s">
        <v>42</v>
      </c>
      <c r="BB61" s="20" t="s">
        <v>997</v>
      </c>
      <c r="BK61" s="153">
        <f t="shared" ref="BK61:BL76" si="24">BM61+BO61+BQ61+BS61</f>
        <v>0</v>
      </c>
      <c r="BL61" s="153">
        <f t="shared" si="24"/>
        <v>0</v>
      </c>
      <c r="BN61" s="70"/>
      <c r="BP61" s="70"/>
      <c r="BR61" s="70"/>
      <c r="BT61" s="70"/>
      <c r="DU61" s="70"/>
      <c r="DZ61" s="70">
        <f t="shared" si="3"/>
        <v>0</v>
      </c>
      <c r="EE61" s="70">
        <f t="shared" si="4"/>
        <v>0</v>
      </c>
    </row>
    <row r="62" spans="1:135" ht="45" customHeight="1" x14ac:dyDescent="0.25">
      <c r="A62" s="52">
        <v>59</v>
      </c>
      <c r="B62" s="15" t="s">
        <v>840</v>
      </c>
      <c r="C62" s="52">
        <v>2020</v>
      </c>
      <c r="D62" s="14" t="s">
        <v>842</v>
      </c>
      <c r="E62" s="80" t="s">
        <v>841</v>
      </c>
      <c r="F62" s="55" t="s">
        <v>350</v>
      </c>
      <c r="G62" s="52" t="s">
        <v>351</v>
      </c>
      <c r="I62" s="80" t="s">
        <v>843</v>
      </c>
      <c r="J62" s="14" t="s">
        <v>844</v>
      </c>
      <c r="K62" s="14" t="s">
        <v>845</v>
      </c>
      <c r="L62" s="52">
        <v>88942753905</v>
      </c>
      <c r="M62" s="55" t="s">
        <v>846</v>
      </c>
      <c r="N62" s="52" t="s">
        <v>368</v>
      </c>
      <c r="O62" s="52">
        <v>10000</v>
      </c>
      <c r="P62" s="52" t="s">
        <v>847</v>
      </c>
      <c r="Q62" s="52" t="s">
        <v>848</v>
      </c>
      <c r="R62" s="34" t="s">
        <v>849</v>
      </c>
      <c r="S62" s="49" t="s">
        <v>51</v>
      </c>
      <c r="T62" s="36" t="s">
        <v>74</v>
      </c>
      <c r="U62" s="55" t="s">
        <v>358</v>
      </c>
      <c r="V62" s="55" t="s">
        <v>835</v>
      </c>
      <c r="AE62" s="14" t="s">
        <v>726</v>
      </c>
      <c r="AL62" s="55" t="s">
        <v>45</v>
      </c>
      <c r="AM62" s="25">
        <f>SUM(AN62:AQ62)</f>
        <v>1202255.0900000001</v>
      </c>
      <c r="AP62" s="25">
        <v>1202255.0900000001</v>
      </c>
      <c r="AQ62" s="15"/>
      <c r="AR62" s="55" t="s">
        <v>850</v>
      </c>
      <c r="AS62" s="26" t="s">
        <v>485</v>
      </c>
      <c r="AT62" s="20" t="s">
        <v>579</v>
      </c>
      <c r="AU62" s="55" t="s">
        <v>361</v>
      </c>
      <c r="AV62" s="55" t="s">
        <v>361</v>
      </c>
      <c r="AW62" s="55" t="s">
        <v>361</v>
      </c>
      <c r="AY62" s="49" t="s">
        <v>39</v>
      </c>
      <c r="BB62" s="92">
        <v>44176</v>
      </c>
      <c r="BE62" s="15" t="s">
        <v>1193</v>
      </c>
      <c r="BF62" s="20" t="s">
        <v>1179</v>
      </c>
      <c r="BG62" s="103">
        <v>44846</v>
      </c>
      <c r="BH62" s="20" t="s">
        <v>1179</v>
      </c>
      <c r="BK62" s="153">
        <f t="shared" si="24"/>
        <v>264338.32</v>
      </c>
      <c r="BL62" s="153">
        <f t="shared" si="24"/>
        <v>260396.93</v>
      </c>
      <c r="BM62" s="70">
        <f t="shared" ref="BM62:BR66" si="25">BU62+CK62+CC62+CS62+DA62+DI62</f>
        <v>0</v>
      </c>
      <c r="BN62" s="70">
        <f t="shared" si="25"/>
        <v>0</v>
      </c>
      <c r="BO62" s="70">
        <f t="shared" si="25"/>
        <v>0</v>
      </c>
      <c r="BP62" s="70">
        <f t="shared" si="25"/>
        <v>0</v>
      </c>
      <c r="BQ62" s="70">
        <f t="shared" si="25"/>
        <v>264338.32</v>
      </c>
      <c r="BR62" s="70">
        <f>BZ62+CP62+CH62+CX62+DF62+DN62</f>
        <v>260396.93</v>
      </c>
      <c r="BS62" s="70">
        <f t="shared" ref="BS62:BT66" si="26">CA62+CQ62+CI62+CY62+DG62+DO62</f>
        <v>0</v>
      </c>
      <c r="BT62" s="70">
        <f t="shared" si="26"/>
        <v>0</v>
      </c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>
        <v>48346.12</v>
      </c>
      <c r="CH62" s="25">
        <v>47066.25</v>
      </c>
      <c r="CI62" s="25"/>
      <c r="CJ62" s="25"/>
      <c r="CK62" s="25"/>
      <c r="CL62" s="25"/>
      <c r="CM62" s="25"/>
      <c r="CN62" s="25"/>
      <c r="CO62" s="25">
        <v>193839.92</v>
      </c>
      <c r="CP62" s="25">
        <v>213330.68</v>
      </c>
      <c r="CQ62" s="25"/>
      <c r="CR62" s="25"/>
      <c r="CS62" s="25"/>
      <c r="CT62" s="25"/>
      <c r="CU62" s="25"/>
      <c r="CV62" s="25"/>
      <c r="CW62" s="25">
        <v>22152.28</v>
      </c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U62" s="70"/>
      <c r="DX62" s="70">
        <v>209183.35</v>
      </c>
      <c r="DZ62" s="70">
        <f t="shared" si="3"/>
        <v>209183.35</v>
      </c>
      <c r="EC62" s="70">
        <v>960082.87</v>
      </c>
      <c r="EE62" s="70">
        <f t="shared" si="4"/>
        <v>960082.87</v>
      </c>
    </row>
    <row r="63" spans="1:135" ht="45" customHeight="1" x14ac:dyDescent="0.25">
      <c r="A63" s="52">
        <v>60</v>
      </c>
      <c r="B63" s="15" t="s">
        <v>851</v>
      </c>
      <c r="C63" s="52">
        <v>2020</v>
      </c>
      <c r="D63" s="14" t="s">
        <v>827</v>
      </c>
      <c r="E63" s="15" t="s">
        <v>415</v>
      </c>
      <c r="F63" s="55" t="s">
        <v>350</v>
      </c>
      <c r="G63" s="52" t="s">
        <v>420</v>
      </c>
      <c r="I63" s="49" t="s">
        <v>853</v>
      </c>
      <c r="J63" s="14" t="s">
        <v>852</v>
      </c>
      <c r="K63" s="14" t="s">
        <v>854</v>
      </c>
      <c r="L63" s="52">
        <v>33890755814</v>
      </c>
      <c r="M63" s="80" t="s">
        <v>416</v>
      </c>
      <c r="N63" s="52" t="s">
        <v>417</v>
      </c>
      <c r="O63" s="52">
        <v>10430</v>
      </c>
      <c r="P63" s="49" t="s">
        <v>855</v>
      </c>
      <c r="Q63" s="52" t="s">
        <v>856</v>
      </c>
      <c r="R63" s="34" t="s">
        <v>857</v>
      </c>
      <c r="S63" s="49" t="s">
        <v>71</v>
      </c>
      <c r="T63" s="36" t="s">
        <v>74</v>
      </c>
      <c r="U63" s="20" t="s">
        <v>372</v>
      </c>
      <c r="V63" s="20" t="s">
        <v>771</v>
      </c>
      <c r="AL63" s="55" t="s">
        <v>45</v>
      </c>
      <c r="AM63" s="25">
        <f t="shared" si="19"/>
        <v>18111239.98</v>
      </c>
      <c r="AP63" s="25">
        <v>18111239.98</v>
      </c>
      <c r="AR63" s="55" t="s">
        <v>858</v>
      </c>
      <c r="AS63" s="26" t="s">
        <v>423</v>
      </c>
      <c r="AT63" s="20" t="s">
        <v>570</v>
      </c>
      <c r="AU63" s="55" t="s">
        <v>361</v>
      </c>
      <c r="AV63" s="55" t="s">
        <v>361</v>
      </c>
      <c r="AW63" s="55" t="s">
        <v>361</v>
      </c>
      <c r="AY63" s="55" t="s">
        <v>39</v>
      </c>
      <c r="BB63" s="92">
        <v>44225</v>
      </c>
      <c r="BE63" s="15" t="s">
        <v>1250</v>
      </c>
      <c r="BF63" s="20" t="s">
        <v>1179</v>
      </c>
      <c r="BG63" s="20"/>
      <c r="BK63" s="153">
        <f t="shared" si="24"/>
        <v>3949175.1199999996</v>
      </c>
      <c r="BL63" s="153">
        <f t="shared" si="24"/>
        <v>156796.17000000001</v>
      </c>
      <c r="BM63" s="70">
        <f t="shared" si="25"/>
        <v>0</v>
      </c>
      <c r="BN63" s="70">
        <f t="shared" si="25"/>
        <v>0</v>
      </c>
      <c r="BO63" s="70">
        <f t="shared" si="25"/>
        <v>0</v>
      </c>
      <c r="BP63" s="70">
        <f t="shared" si="25"/>
        <v>0</v>
      </c>
      <c r="BQ63" s="70">
        <f>BY63+CO63+CG63+CW63+DE63+DM63</f>
        <v>3949175.1199999996</v>
      </c>
      <c r="BR63" s="70">
        <f>BZ63+CP63+CH63+CX63+DF63+DN63</f>
        <v>156796.17000000001</v>
      </c>
      <c r="BS63" s="70">
        <f t="shared" si="26"/>
        <v>0</v>
      </c>
      <c r="BT63" s="70">
        <f t="shared" si="26"/>
        <v>0</v>
      </c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>
        <v>546766.27</v>
      </c>
      <c r="CH63" s="25">
        <v>156796.17000000001</v>
      </c>
      <c r="CI63" s="25"/>
      <c r="CJ63" s="25"/>
      <c r="CK63" s="25"/>
      <c r="CL63" s="25"/>
      <c r="CM63" s="25"/>
      <c r="CN63" s="25"/>
      <c r="CO63" s="25">
        <v>1325796.17</v>
      </c>
      <c r="CQ63" s="25"/>
      <c r="CR63" s="25"/>
      <c r="CS63" s="25"/>
      <c r="CT63" s="25"/>
      <c r="CU63" s="25"/>
      <c r="CV63" s="25"/>
      <c r="CW63" s="25">
        <v>1309816.4099999999</v>
      </c>
      <c r="CX63" s="25"/>
      <c r="CY63" s="25"/>
      <c r="CZ63" s="25"/>
      <c r="DA63" s="25"/>
      <c r="DB63" s="25"/>
      <c r="DC63" s="25"/>
      <c r="DD63" s="25"/>
      <c r="DE63" s="25">
        <v>766796.27</v>
      </c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U63" s="70"/>
      <c r="DX63" s="70">
        <v>696871.86</v>
      </c>
      <c r="DZ63" s="70">
        <f t="shared" si="3"/>
        <v>696871.86</v>
      </c>
      <c r="EE63" s="70">
        <f t="shared" si="4"/>
        <v>0</v>
      </c>
    </row>
    <row r="64" spans="1:135" ht="75" customHeight="1" x14ac:dyDescent="0.25">
      <c r="A64" s="52">
        <v>61</v>
      </c>
      <c r="B64" s="15" t="s">
        <v>860</v>
      </c>
      <c r="C64" s="52">
        <v>2020</v>
      </c>
      <c r="D64" s="14" t="s">
        <v>827</v>
      </c>
      <c r="E64" s="28" t="s">
        <v>861</v>
      </c>
      <c r="F64" s="55" t="s">
        <v>350</v>
      </c>
      <c r="G64" s="52" t="s">
        <v>351</v>
      </c>
      <c r="I64" s="12" t="s">
        <v>862</v>
      </c>
      <c r="J64" s="14" t="s">
        <v>863</v>
      </c>
      <c r="K64" s="14" t="s">
        <v>864</v>
      </c>
      <c r="L64" s="14">
        <v>70108447975</v>
      </c>
      <c r="M64" s="20" t="s">
        <v>865</v>
      </c>
      <c r="N64" s="52" t="s">
        <v>866</v>
      </c>
      <c r="O64" s="52">
        <v>10450</v>
      </c>
      <c r="P64" s="20" t="s">
        <v>867</v>
      </c>
      <c r="Q64" s="43" t="s">
        <v>868</v>
      </c>
      <c r="R64" s="23" t="s">
        <v>869</v>
      </c>
      <c r="S64" s="49" t="s">
        <v>71</v>
      </c>
      <c r="T64" s="36" t="s">
        <v>74</v>
      </c>
      <c r="U64" s="55" t="s">
        <v>870</v>
      </c>
      <c r="V64" s="55" t="s">
        <v>871</v>
      </c>
      <c r="X64" s="14" t="s">
        <v>726</v>
      </c>
      <c r="AK64" s="14" t="s">
        <v>726</v>
      </c>
      <c r="AL64" s="55" t="s">
        <v>44</v>
      </c>
      <c r="AM64" s="25">
        <f t="shared" si="19"/>
        <v>865200</v>
      </c>
      <c r="AO64" s="25">
        <v>865200</v>
      </c>
      <c r="AR64" s="55" t="s">
        <v>872</v>
      </c>
      <c r="AS64" s="111" t="s">
        <v>961</v>
      </c>
      <c r="AT64" s="20" t="s">
        <v>873</v>
      </c>
      <c r="AU64" s="55" t="s">
        <v>361</v>
      </c>
      <c r="AV64" s="55" t="s">
        <v>376</v>
      </c>
      <c r="AW64" s="55" t="s">
        <v>376</v>
      </c>
      <c r="AY64" s="55" t="s">
        <v>39</v>
      </c>
      <c r="BB64" s="92">
        <v>44230</v>
      </c>
      <c r="BE64" s="155">
        <v>44363</v>
      </c>
      <c r="BK64" s="153">
        <f t="shared" ref="BK64:BK72" si="27">BM64+BO64+BQ64+BS64</f>
        <v>228627.21000000002</v>
      </c>
      <c r="BL64" s="153">
        <f t="shared" si="24"/>
        <v>48570.332399999999</v>
      </c>
      <c r="BM64" s="70">
        <f t="shared" si="25"/>
        <v>0</v>
      </c>
      <c r="BN64" s="70">
        <f t="shared" si="25"/>
        <v>0</v>
      </c>
      <c r="BO64" s="70">
        <f t="shared" si="25"/>
        <v>228627.21000000002</v>
      </c>
      <c r="BP64" s="70">
        <f t="shared" si="25"/>
        <v>48570.332399999999</v>
      </c>
      <c r="BQ64" s="70">
        <f t="shared" si="25"/>
        <v>0</v>
      </c>
      <c r="BR64" s="70">
        <f t="shared" si="25"/>
        <v>0</v>
      </c>
      <c r="BS64" s="70">
        <f t="shared" si="26"/>
        <v>0</v>
      </c>
      <c r="BT64" s="70">
        <f t="shared" si="26"/>
        <v>0</v>
      </c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>
        <v>51481.919999999998</v>
      </c>
      <c r="CF64" s="25">
        <v>48570.332399999999</v>
      </c>
      <c r="CG64" s="25"/>
      <c r="CH64" s="25"/>
      <c r="CI64" s="25"/>
      <c r="CJ64" s="25"/>
      <c r="CK64" s="25"/>
      <c r="CL64" s="25"/>
      <c r="CM64" s="25">
        <v>177145.29</v>
      </c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U64" s="70"/>
      <c r="DZ64" s="70">
        <f t="shared" si="3"/>
        <v>0</v>
      </c>
      <c r="EE64" s="70">
        <f t="shared" si="4"/>
        <v>0</v>
      </c>
    </row>
    <row r="65" spans="1:135" ht="90" x14ac:dyDescent="0.25">
      <c r="A65" s="52">
        <v>62</v>
      </c>
      <c r="B65" s="15" t="s">
        <v>874</v>
      </c>
      <c r="C65" s="52">
        <v>2020</v>
      </c>
      <c r="D65" s="14" t="s">
        <v>875</v>
      </c>
      <c r="E65" s="15" t="s">
        <v>876</v>
      </c>
      <c r="F65" s="55" t="s">
        <v>350</v>
      </c>
      <c r="G65" s="52" t="s">
        <v>455</v>
      </c>
      <c r="I65" s="15" t="s">
        <v>877</v>
      </c>
      <c r="J65" s="14" t="s">
        <v>878</v>
      </c>
      <c r="K65" s="14" t="s">
        <v>879</v>
      </c>
      <c r="L65" s="112">
        <v>580508570141</v>
      </c>
      <c r="M65" s="15" t="s">
        <v>880</v>
      </c>
      <c r="N65" s="52" t="s">
        <v>368</v>
      </c>
      <c r="O65" s="52">
        <v>10000</v>
      </c>
      <c r="P65" s="35" t="s">
        <v>881</v>
      </c>
      <c r="Q65" s="46" t="s">
        <v>882</v>
      </c>
      <c r="R65" s="23" t="s">
        <v>883</v>
      </c>
      <c r="S65" s="49" t="s">
        <v>51</v>
      </c>
      <c r="T65" s="36" t="s">
        <v>74</v>
      </c>
      <c r="U65" s="20" t="s">
        <v>372</v>
      </c>
      <c r="V65" s="20" t="s">
        <v>373</v>
      </c>
      <c r="AJ65" s="14" t="s">
        <v>726</v>
      </c>
      <c r="AL65" s="55" t="s">
        <v>49</v>
      </c>
      <c r="AM65" s="25">
        <f t="shared" si="19"/>
        <v>3033800</v>
      </c>
      <c r="AO65" s="25">
        <v>1739400</v>
      </c>
      <c r="AP65" s="25">
        <v>1294400</v>
      </c>
      <c r="AR65" s="55" t="s">
        <v>884</v>
      </c>
      <c r="AS65" s="26" t="s">
        <v>962</v>
      </c>
      <c r="AT65" s="20" t="s">
        <v>885</v>
      </c>
      <c r="AU65" s="55" t="s">
        <v>361</v>
      </c>
      <c r="AV65" s="55" t="s">
        <v>361</v>
      </c>
      <c r="AW65" s="55" t="s">
        <v>361</v>
      </c>
      <c r="AY65" s="49" t="s">
        <v>39</v>
      </c>
      <c r="BB65" s="92">
        <v>44188</v>
      </c>
      <c r="BE65" s="155">
        <v>44487</v>
      </c>
      <c r="BK65" s="153">
        <f t="shared" si="27"/>
        <v>737057.05</v>
      </c>
      <c r="BL65" s="153">
        <f t="shared" si="24"/>
        <v>51939.5</v>
      </c>
      <c r="BM65" s="70">
        <f t="shared" si="25"/>
        <v>0</v>
      </c>
      <c r="BN65" s="70">
        <f t="shared" si="25"/>
        <v>0</v>
      </c>
      <c r="BO65" s="70">
        <f t="shared" si="25"/>
        <v>457778.79000000004</v>
      </c>
      <c r="BP65" s="70">
        <f t="shared" si="25"/>
        <v>51939.5</v>
      </c>
      <c r="BQ65" s="70">
        <f t="shared" si="25"/>
        <v>279278.26</v>
      </c>
      <c r="BR65" s="70">
        <f t="shared" si="25"/>
        <v>0</v>
      </c>
      <c r="BS65" s="70">
        <f t="shared" si="26"/>
        <v>0</v>
      </c>
      <c r="BT65" s="70">
        <f t="shared" si="26"/>
        <v>0</v>
      </c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>
        <v>51553.14</v>
      </c>
      <c r="CF65" s="25">
        <v>51939.5</v>
      </c>
      <c r="CG65" s="25"/>
      <c r="CH65" s="25"/>
      <c r="CI65" s="25"/>
      <c r="CJ65" s="25"/>
      <c r="CK65" s="25"/>
      <c r="CL65" s="25"/>
      <c r="CM65" s="25">
        <v>305590.12</v>
      </c>
      <c r="CN65" s="25"/>
      <c r="CO65" s="25"/>
      <c r="CP65" s="25"/>
      <c r="CQ65" s="25"/>
      <c r="CR65" s="25"/>
      <c r="CS65" s="25"/>
      <c r="CT65" s="25"/>
      <c r="CU65" s="25">
        <v>100635.53</v>
      </c>
      <c r="CV65" s="25"/>
      <c r="CW65" s="25">
        <v>151634.69</v>
      </c>
      <c r="CX65" s="25"/>
      <c r="CY65" s="25"/>
      <c r="CZ65" s="25"/>
      <c r="DA65" s="25"/>
      <c r="DB65" s="25"/>
      <c r="DC65" s="25"/>
      <c r="DD65" s="25"/>
      <c r="DE65" s="25">
        <v>127643.57</v>
      </c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U65" s="70"/>
      <c r="DW65" s="70">
        <v>192368.5</v>
      </c>
      <c r="DZ65" s="70">
        <f t="shared" si="3"/>
        <v>192368.5</v>
      </c>
      <c r="EE65" s="70">
        <f t="shared" si="4"/>
        <v>0</v>
      </c>
    </row>
    <row r="66" spans="1:135" ht="78.75" customHeight="1" x14ac:dyDescent="0.25">
      <c r="A66" s="52">
        <v>63</v>
      </c>
      <c r="B66" s="15" t="s">
        <v>886</v>
      </c>
      <c r="C66" s="52">
        <v>2020</v>
      </c>
      <c r="D66" s="14" t="s">
        <v>887</v>
      </c>
      <c r="E66" s="15" t="s">
        <v>888</v>
      </c>
      <c r="F66" s="55" t="s">
        <v>350</v>
      </c>
      <c r="G66" s="52" t="s">
        <v>351</v>
      </c>
      <c r="I66" s="113" t="s">
        <v>889</v>
      </c>
      <c r="J66" s="14" t="s">
        <v>890</v>
      </c>
      <c r="K66" s="14" t="s">
        <v>891</v>
      </c>
      <c r="L66" s="52">
        <v>69609657776</v>
      </c>
      <c r="M66" s="54" t="s">
        <v>892</v>
      </c>
      <c r="N66" s="52" t="s">
        <v>368</v>
      </c>
      <c r="O66" s="52">
        <v>10000</v>
      </c>
      <c r="P66" s="80" t="s">
        <v>893</v>
      </c>
      <c r="Q66" s="80" t="s">
        <v>894</v>
      </c>
      <c r="R66" s="114" t="s">
        <v>895</v>
      </c>
      <c r="S66" s="49" t="s">
        <v>51</v>
      </c>
      <c r="T66" s="36" t="s">
        <v>74</v>
      </c>
      <c r="U66" s="55" t="s">
        <v>896</v>
      </c>
      <c r="V66" s="55" t="s">
        <v>897</v>
      </c>
      <c r="AJ66" s="14" t="s">
        <v>726</v>
      </c>
      <c r="AL66" s="55" t="s">
        <v>45</v>
      </c>
      <c r="AM66" s="25">
        <f t="shared" si="19"/>
        <v>1722746.02</v>
      </c>
      <c r="AP66" s="25">
        <v>1722746.02</v>
      </c>
      <c r="AR66" s="55" t="s">
        <v>898</v>
      </c>
      <c r="AS66" s="26" t="s">
        <v>960</v>
      </c>
      <c r="AT66" s="20" t="s">
        <v>579</v>
      </c>
      <c r="AU66" s="55" t="s">
        <v>361</v>
      </c>
      <c r="AV66" s="55" t="s">
        <v>361</v>
      </c>
      <c r="AW66" s="55" t="s">
        <v>361</v>
      </c>
      <c r="AY66" s="49" t="s">
        <v>39</v>
      </c>
      <c r="BB66" s="92">
        <v>44230</v>
      </c>
      <c r="BE66" s="15" t="s">
        <v>1214</v>
      </c>
      <c r="BG66" s="155">
        <v>44827</v>
      </c>
      <c r="BH66" s="20" t="s">
        <v>1179</v>
      </c>
      <c r="BK66" s="153">
        <f t="shared" si="27"/>
        <v>376888.32999999996</v>
      </c>
      <c r="BL66" s="153">
        <f t="shared" si="24"/>
        <v>157972.57999999999</v>
      </c>
      <c r="BM66" s="70">
        <f t="shared" si="25"/>
        <v>0</v>
      </c>
      <c r="BN66" s="70">
        <f t="shared" si="25"/>
        <v>0</v>
      </c>
      <c r="BO66" s="70">
        <f t="shared" si="25"/>
        <v>0</v>
      </c>
      <c r="BP66" s="70">
        <f t="shared" si="25"/>
        <v>0</v>
      </c>
      <c r="BQ66" s="70">
        <f t="shared" si="25"/>
        <v>376888.32999999996</v>
      </c>
      <c r="BR66" s="70">
        <f t="shared" si="25"/>
        <v>157972.57999999999</v>
      </c>
      <c r="BS66" s="70">
        <f t="shared" si="26"/>
        <v>0</v>
      </c>
      <c r="BT66" s="70">
        <f t="shared" si="26"/>
        <v>0</v>
      </c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>
        <v>26725.49</v>
      </c>
      <c r="CH66" s="85">
        <v>29029.52</v>
      </c>
      <c r="CI66" s="25"/>
      <c r="CJ66" s="25"/>
      <c r="CK66" s="25"/>
      <c r="CL66" s="25"/>
      <c r="CM66" s="25"/>
      <c r="CN66" s="25"/>
      <c r="CO66" s="25">
        <v>205567.43</v>
      </c>
      <c r="CP66" s="25">
        <v>128943.06</v>
      </c>
      <c r="CQ66" s="25"/>
      <c r="CR66" s="25"/>
      <c r="CS66" s="25"/>
      <c r="CT66" s="25"/>
      <c r="CU66" s="25"/>
      <c r="CV66" s="25"/>
      <c r="CW66" s="25">
        <v>144595.41</v>
      </c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U66" s="70"/>
      <c r="DX66" s="70">
        <v>129020.08</v>
      </c>
      <c r="DZ66" s="70">
        <f t="shared" si="3"/>
        <v>129020.08</v>
      </c>
      <c r="EC66" s="70">
        <v>580301.1</v>
      </c>
      <c r="EE66" s="70">
        <f t="shared" si="4"/>
        <v>580301.1</v>
      </c>
    </row>
    <row r="67" spans="1:135" ht="45" customHeight="1" x14ac:dyDescent="0.25">
      <c r="A67" s="52">
        <v>64</v>
      </c>
      <c r="B67" s="130" t="s">
        <v>1088</v>
      </c>
      <c r="C67" s="52">
        <v>2020</v>
      </c>
      <c r="D67" s="14" t="s">
        <v>949</v>
      </c>
      <c r="E67" s="36" t="s">
        <v>963</v>
      </c>
      <c r="F67" s="55" t="s">
        <v>350</v>
      </c>
      <c r="G67" s="52" t="s">
        <v>455</v>
      </c>
      <c r="H67" s="14" t="s">
        <v>950</v>
      </c>
      <c r="I67" s="15" t="s">
        <v>951</v>
      </c>
      <c r="J67" s="14" t="s">
        <v>952</v>
      </c>
      <c r="K67" s="14" t="s">
        <v>921</v>
      </c>
      <c r="L67" s="52">
        <v>72359638540</v>
      </c>
      <c r="M67" s="20" t="s">
        <v>953</v>
      </c>
      <c r="N67" s="52" t="s">
        <v>368</v>
      </c>
      <c r="O67" s="52">
        <v>10000</v>
      </c>
      <c r="P67" s="68" t="s">
        <v>954</v>
      </c>
      <c r="Q67" s="80" t="s">
        <v>955</v>
      </c>
      <c r="R67" s="23" t="s">
        <v>956</v>
      </c>
      <c r="S67" s="49" t="s">
        <v>51</v>
      </c>
      <c r="T67" s="36" t="s">
        <v>74</v>
      </c>
      <c r="U67" s="55" t="s">
        <v>530</v>
      </c>
      <c r="V67" s="20" t="s">
        <v>957</v>
      </c>
      <c r="X67" s="14" t="s">
        <v>726</v>
      </c>
      <c r="AJ67" s="14" t="s">
        <v>726</v>
      </c>
      <c r="AL67" s="55" t="s">
        <v>958</v>
      </c>
      <c r="AM67" s="25">
        <f t="shared" si="19"/>
        <v>704389</v>
      </c>
      <c r="AN67" s="25"/>
      <c r="AO67" s="25">
        <v>150148</v>
      </c>
      <c r="AP67" s="25">
        <v>175500</v>
      </c>
      <c r="AQ67" s="25">
        <v>378741</v>
      </c>
      <c r="AR67" s="55" t="s">
        <v>959</v>
      </c>
      <c r="AS67" s="26" t="s">
        <v>960</v>
      </c>
      <c r="AT67" s="20" t="s">
        <v>579</v>
      </c>
      <c r="AU67" s="55" t="s">
        <v>376</v>
      </c>
      <c r="AV67" s="55" t="s">
        <v>361</v>
      </c>
      <c r="AW67" s="55" t="s">
        <v>376</v>
      </c>
      <c r="AY67" s="49" t="s">
        <v>42</v>
      </c>
      <c r="BB67" s="20" t="s">
        <v>1075</v>
      </c>
      <c r="BK67" s="153">
        <f t="shared" si="27"/>
        <v>0</v>
      </c>
      <c r="BL67" s="153">
        <f t="shared" si="24"/>
        <v>0</v>
      </c>
      <c r="BN67" s="70"/>
      <c r="BP67" s="70"/>
      <c r="BR67" s="70"/>
      <c r="BT67" s="70"/>
      <c r="DU67" s="70"/>
      <c r="DZ67" s="70">
        <f t="shared" si="3"/>
        <v>0</v>
      </c>
      <c r="EE67" s="70">
        <f t="shared" si="4"/>
        <v>0</v>
      </c>
    </row>
    <row r="68" spans="1:135" ht="47.25" customHeight="1" x14ac:dyDescent="0.25">
      <c r="A68" s="52">
        <v>65</v>
      </c>
      <c r="B68" s="130" t="s">
        <v>1067</v>
      </c>
      <c r="C68" s="52">
        <v>2020</v>
      </c>
      <c r="D68" s="14" t="s">
        <v>964</v>
      </c>
      <c r="E68" s="15" t="s">
        <v>996</v>
      </c>
      <c r="F68" s="55" t="s">
        <v>350</v>
      </c>
      <c r="G68" s="52" t="s">
        <v>420</v>
      </c>
      <c r="I68" s="113" t="s">
        <v>965</v>
      </c>
      <c r="J68" s="14" t="s">
        <v>966</v>
      </c>
      <c r="K68" s="14" t="s">
        <v>967</v>
      </c>
      <c r="L68" s="52">
        <v>74181493335</v>
      </c>
      <c r="M68" s="20" t="s">
        <v>968</v>
      </c>
      <c r="N68" s="52" t="s">
        <v>767</v>
      </c>
      <c r="O68" s="52">
        <v>48000</v>
      </c>
      <c r="P68" s="68" t="s">
        <v>969</v>
      </c>
      <c r="Q68" s="80" t="s">
        <v>970</v>
      </c>
      <c r="R68" s="23" t="s">
        <v>971</v>
      </c>
      <c r="S68" s="49" t="s">
        <v>66</v>
      </c>
      <c r="T68" s="36" t="s">
        <v>74</v>
      </c>
      <c r="U68" s="55" t="s">
        <v>972</v>
      </c>
      <c r="V68" s="55" t="s">
        <v>973</v>
      </c>
      <c r="Y68" s="14" t="s">
        <v>726</v>
      </c>
      <c r="AJ68" s="14" t="s">
        <v>726</v>
      </c>
      <c r="AL68" s="55" t="s">
        <v>49</v>
      </c>
      <c r="AM68" s="25">
        <f t="shared" si="19"/>
        <v>2148800.7999999998</v>
      </c>
      <c r="AO68" s="25">
        <v>987170.98</v>
      </c>
      <c r="AP68" s="25">
        <v>1161629.82</v>
      </c>
      <c r="AR68" s="55" t="s">
        <v>974</v>
      </c>
      <c r="AS68" s="26" t="s">
        <v>975</v>
      </c>
      <c r="AT68" s="20" t="s">
        <v>146</v>
      </c>
      <c r="AU68" s="55" t="s">
        <v>376</v>
      </c>
      <c r="AV68" s="55" t="s">
        <v>376</v>
      </c>
      <c r="AW68" s="55" t="s">
        <v>361</v>
      </c>
      <c r="AY68" s="49" t="s">
        <v>42</v>
      </c>
      <c r="BB68" s="20" t="s">
        <v>1042</v>
      </c>
      <c r="BK68" s="153">
        <f t="shared" si="27"/>
        <v>0</v>
      </c>
      <c r="BL68" s="153">
        <f t="shared" si="24"/>
        <v>0</v>
      </c>
      <c r="BN68" s="70"/>
      <c r="BP68" s="70"/>
      <c r="BR68" s="70"/>
      <c r="BT68" s="70"/>
      <c r="DU68" s="70"/>
      <c r="DZ68" s="70">
        <f t="shared" ref="DZ68:DZ104" si="28">SUM(DV68:DY68)</f>
        <v>0</v>
      </c>
      <c r="EE68" s="70">
        <f t="shared" ref="EE68:EE104" si="29">SUM(EA68:ED68)</f>
        <v>0</v>
      </c>
    </row>
    <row r="69" spans="1:135" ht="78.75" x14ac:dyDescent="0.25">
      <c r="A69" s="52">
        <v>66</v>
      </c>
      <c r="B69" s="130" t="s">
        <v>1128</v>
      </c>
      <c r="C69" s="52">
        <v>2021</v>
      </c>
      <c r="D69" s="14" t="s">
        <v>976</v>
      </c>
      <c r="E69" s="15" t="s">
        <v>466</v>
      </c>
      <c r="F69" s="52" t="s">
        <v>350</v>
      </c>
      <c r="G69" s="52" t="s">
        <v>420</v>
      </c>
      <c r="I69" s="113" t="s">
        <v>977</v>
      </c>
      <c r="J69" s="14" t="s">
        <v>978</v>
      </c>
      <c r="K69" s="14" t="s">
        <v>922</v>
      </c>
      <c r="L69" s="14">
        <v>84214771175</v>
      </c>
      <c r="M69" s="52" t="s">
        <v>468</v>
      </c>
      <c r="N69" s="52" t="s">
        <v>368</v>
      </c>
      <c r="O69" s="52">
        <v>10000</v>
      </c>
      <c r="P69" s="28" t="s">
        <v>606</v>
      </c>
      <c r="Q69" s="46" t="s">
        <v>979</v>
      </c>
      <c r="R69" s="37" t="s">
        <v>608</v>
      </c>
      <c r="S69" s="49" t="s">
        <v>51</v>
      </c>
      <c r="T69" s="36" t="s">
        <v>74</v>
      </c>
      <c r="U69" s="55" t="s">
        <v>530</v>
      </c>
      <c r="V69" s="67" t="s">
        <v>554</v>
      </c>
      <c r="AJ69" s="14" t="s">
        <v>726</v>
      </c>
      <c r="AL69" s="55" t="s">
        <v>46</v>
      </c>
      <c r="AM69" s="25">
        <f t="shared" si="19"/>
        <v>8256002</v>
      </c>
      <c r="AQ69" s="25">
        <v>8256002</v>
      </c>
      <c r="AR69" s="55" t="s">
        <v>650</v>
      </c>
      <c r="AS69" s="26" t="s">
        <v>651</v>
      </c>
      <c r="AT69" s="20" t="s">
        <v>172</v>
      </c>
      <c r="AU69" s="55" t="s">
        <v>361</v>
      </c>
      <c r="AV69" s="55" t="s">
        <v>361</v>
      </c>
      <c r="AW69" s="55" t="s">
        <v>361</v>
      </c>
      <c r="AY69" s="49" t="s">
        <v>42</v>
      </c>
      <c r="BB69" s="20" t="s">
        <v>1127</v>
      </c>
      <c r="BK69" s="153">
        <f t="shared" si="27"/>
        <v>0</v>
      </c>
      <c r="BL69" s="153">
        <f t="shared" si="24"/>
        <v>0</v>
      </c>
      <c r="BN69" s="70"/>
      <c r="BP69" s="70"/>
      <c r="BR69" s="70"/>
      <c r="BT69" s="70"/>
      <c r="DU69" s="70"/>
      <c r="DZ69" s="70">
        <f t="shared" si="28"/>
        <v>0</v>
      </c>
      <c r="EE69" s="70">
        <f t="shared" si="29"/>
        <v>0</v>
      </c>
    </row>
    <row r="70" spans="1:135" ht="105" x14ac:dyDescent="0.25">
      <c r="A70" s="52">
        <v>67</v>
      </c>
      <c r="B70" s="15" t="s">
        <v>980</v>
      </c>
      <c r="C70" s="52">
        <v>2021</v>
      </c>
      <c r="D70" s="14" t="s">
        <v>981</v>
      </c>
      <c r="E70" s="15" t="s">
        <v>983</v>
      </c>
      <c r="F70" s="55" t="s">
        <v>350</v>
      </c>
      <c r="G70" s="52" t="s">
        <v>365</v>
      </c>
      <c r="I70" s="117" t="s">
        <v>982</v>
      </c>
      <c r="J70" s="14" t="s">
        <v>978</v>
      </c>
      <c r="K70" s="14" t="s">
        <v>1089</v>
      </c>
      <c r="L70" s="14">
        <v>3410818430</v>
      </c>
      <c r="M70" s="52" t="s">
        <v>984</v>
      </c>
      <c r="N70" s="52" t="s">
        <v>985</v>
      </c>
      <c r="O70" s="52">
        <v>40323</v>
      </c>
      <c r="P70" s="28" t="s">
        <v>986</v>
      </c>
      <c r="Q70" s="46" t="s">
        <v>987</v>
      </c>
      <c r="R70" s="37" t="s">
        <v>988</v>
      </c>
      <c r="S70" s="49" t="s">
        <v>52</v>
      </c>
      <c r="T70" s="36" t="s">
        <v>74</v>
      </c>
      <c r="U70" s="20" t="s">
        <v>372</v>
      </c>
      <c r="V70" s="67" t="s">
        <v>989</v>
      </c>
      <c r="AE70" s="14" t="s">
        <v>726</v>
      </c>
      <c r="AK70" s="14" t="s">
        <v>726</v>
      </c>
      <c r="AL70" s="55" t="s">
        <v>49</v>
      </c>
      <c r="AM70" s="25">
        <f>SUM(AN70:AQ70)</f>
        <v>9277564.2400000002</v>
      </c>
      <c r="AO70" s="25">
        <v>5448423.8399999999</v>
      </c>
      <c r="AP70" s="25">
        <v>3829140.4</v>
      </c>
      <c r="AR70" s="55" t="s">
        <v>990</v>
      </c>
      <c r="AS70" s="26" t="s">
        <v>991</v>
      </c>
      <c r="AT70" s="20" t="s">
        <v>992</v>
      </c>
      <c r="AU70" s="55" t="s">
        <v>361</v>
      </c>
      <c r="AV70" s="55" t="s">
        <v>376</v>
      </c>
      <c r="AW70" s="55" t="s">
        <v>361</v>
      </c>
      <c r="AY70" s="49" t="s">
        <v>36</v>
      </c>
      <c r="BB70" s="92">
        <v>44329</v>
      </c>
      <c r="BI70" s="115" t="s">
        <v>1116</v>
      </c>
      <c r="BJ70" s="152">
        <f>200000*7.531968</f>
        <v>1506393.6</v>
      </c>
      <c r="BK70" s="153">
        <f t="shared" si="27"/>
        <v>2294256.79</v>
      </c>
      <c r="BL70" s="153">
        <f t="shared" si="24"/>
        <v>0</v>
      </c>
      <c r="BM70" s="70">
        <f t="shared" ref="BM70:BT70" si="30">BU70+CK70+CC70+CS70+DA70+DI70</f>
        <v>0</v>
      </c>
      <c r="BN70" s="70">
        <f t="shared" si="30"/>
        <v>0</v>
      </c>
      <c r="BO70" s="70">
        <f t="shared" si="30"/>
        <v>1453343.64</v>
      </c>
      <c r="BP70" s="70">
        <f t="shared" si="30"/>
        <v>0</v>
      </c>
      <c r="BQ70" s="70">
        <f t="shared" si="30"/>
        <v>840913.15</v>
      </c>
      <c r="BR70" s="70">
        <f t="shared" si="30"/>
        <v>0</v>
      </c>
      <c r="BS70" s="70">
        <f t="shared" si="30"/>
        <v>0</v>
      </c>
      <c r="BT70" s="70">
        <f t="shared" si="30"/>
        <v>0</v>
      </c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>
        <v>1453343.64</v>
      </c>
      <c r="CN70" s="70"/>
      <c r="CO70" s="70"/>
      <c r="CP70" s="70"/>
      <c r="CQ70" s="70"/>
      <c r="CR70" s="70"/>
      <c r="CS70" s="70"/>
      <c r="CT70" s="70"/>
      <c r="CU70" s="70"/>
      <c r="CV70" s="70"/>
      <c r="CW70" s="70">
        <v>840913.15</v>
      </c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14"/>
      <c r="DR70" s="14"/>
      <c r="DS70" s="14"/>
      <c r="DT70" s="14"/>
      <c r="DU70" s="70"/>
      <c r="DV70" s="14"/>
      <c r="DW70" s="14"/>
      <c r="DX70" s="14"/>
      <c r="DZ70" s="70">
        <f t="shared" si="28"/>
        <v>0</v>
      </c>
      <c r="EE70" s="70">
        <f t="shared" si="29"/>
        <v>0</v>
      </c>
    </row>
    <row r="71" spans="1:135" ht="90" x14ac:dyDescent="0.25">
      <c r="A71" s="52">
        <v>68</v>
      </c>
      <c r="B71" s="130" t="s">
        <v>1156</v>
      </c>
      <c r="C71" s="52">
        <v>2021</v>
      </c>
      <c r="D71" s="14" t="s">
        <v>993</v>
      </c>
      <c r="E71" s="36" t="s">
        <v>825</v>
      </c>
      <c r="F71" s="55" t="s">
        <v>350</v>
      </c>
      <c r="G71" s="52" t="s">
        <v>420</v>
      </c>
      <c r="I71" s="69" t="s">
        <v>826</v>
      </c>
      <c r="J71" s="14" t="s">
        <v>994</v>
      </c>
      <c r="K71" s="14" t="s">
        <v>995</v>
      </c>
      <c r="L71" s="14">
        <v>74867487620</v>
      </c>
      <c r="M71" s="108" t="s">
        <v>829</v>
      </c>
      <c r="N71" s="52" t="s">
        <v>830</v>
      </c>
      <c r="O71" s="52">
        <v>10360</v>
      </c>
      <c r="P71" s="52" t="s">
        <v>831</v>
      </c>
      <c r="Q71" s="43" t="s">
        <v>832</v>
      </c>
      <c r="R71" s="37" t="s">
        <v>833</v>
      </c>
      <c r="S71" s="49" t="s">
        <v>71</v>
      </c>
      <c r="T71" s="36" t="s">
        <v>74</v>
      </c>
      <c r="U71" s="20" t="s">
        <v>834</v>
      </c>
      <c r="V71" s="55" t="s">
        <v>835</v>
      </c>
      <c r="AB71" s="14" t="s">
        <v>726</v>
      </c>
      <c r="AE71" s="14" t="s">
        <v>726</v>
      </c>
      <c r="AJ71" s="14" t="s">
        <v>726</v>
      </c>
      <c r="AK71" s="14" t="s">
        <v>726</v>
      </c>
      <c r="AL71" s="55" t="s">
        <v>44</v>
      </c>
      <c r="AM71" s="25">
        <f>SUM(AN71:AQ71)</f>
        <v>3444489.2</v>
      </c>
      <c r="AO71" s="25">
        <v>3444489.2</v>
      </c>
      <c r="AR71" s="55" t="s">
        <v>836</v>
      </c>
      <c r="AS71" s="26" t="s">
        <v>837</v>
      </c>
      <c r="AT71" s="20" t="s">
        <v>838</v>
      </c>
      <c r="AU71" s="55" t="s">
        <v>361</v>
      </c>
      <c r="AV71" s="55" t="s">
        <v>376</v>
      </c>
      <c r="AW71" s="55" t="s">
        <v>376</v>
      </c>
      <c r="AY71" s="49" t="s">
        <v>42</v>
      </c>
      <c r="BB71" s="103" t="s">
        <v>1177</v>
      </c>
      <c r="BK71" s="153">
        <f t="shared" si="27"/>
        <v>0</v>
      </c>
      <c r="BL71" s="153">
        <f t="shared" si="24"/>
        <v>0</v>
      </c>
      <c r="BN71" s="70"/>
      <c r="BP71" s="70"/>
      <c r="BR71" s="70"/>
      <c r="BT71" s="70"/>
      <c r="DU71" s="70"/>
      <c r="DZ71" s="70">
        <f t="shared" si="28"/>
        <v>0</v>
      </c>
      <c r="EE71" s="70">
        <f t="shared" si="29"/>
        <v>0</v>
      </c>
    </row>
    <row r="72" spans="1:135" ht="45" x14ac:dyDescent="0.25">
      <c r="A72" s="52">
        <v>69</v>
      </c>
      <c r="B72" s="130" t="s">
        <v>1357</v>
      </c>
      <c r="C72" s="52">
        <v>2021</v>
      </c>
      <c r="D72" s="14" t="s">
        <v>998</v>
      </c>
      <c r="E72" s="15" t="s">
        <v>466</v>
      </c>
      <c r="F72" s="52" t="s">
        <v>350</v>
      </c>
      <c r="G72" s="52" t="s">
        <v>420</v>
      </c>
      <c r="I72" s="36" t="s">
        <v>999</v>
      </c>
      <c r="J72" s="14" t="s">
        <v>1000</v>
      </c>
      <c r="K72" s="14" t="s">
        <v>922</v>
      </c>
      <c r="L72" s="14">
        <v>84214771175</v>
      </c>
      <c r="M72" s="52" t="s">
        <v>468</v>
      </c>
      <c r="N72" s="52" t="s">
        <v>368</v>
      </c>
      <c r="O72" s="52">
        <v>10000</v>
      </c>
      <c r="P72" s="52" t="s">
        <v>1001</v>
      </c>
      <c r="Q72" s="43" t="s">
        <v>1002</v>
      </c>
      <c r="R72" s="37" t="s">
        <v>1003</v>
      </c>
      <c r="S72" s="49" t="s">
        <v>51</v>
      </c>
      <c r="T72" s="36" t="s">
        <v>74</v>
      </c>
      <c r="U72" s="55" t="s">
        <v>530</v>
      </c>
      <c r="V72" s="67" t="s">
        <v>554</v>
      </c>
      <c r="AJ72" s="14" t="s">
        <v>726</v>
      </c>
      <c r="AL72" s="55" t="s">
        <v>44</v>
      </c>
      <c r="AM72" s="25">
        <f>SUM(AN72:AQ72)</f>
        <v>2952675.6</v>
      </c>
      <c r="AO72" s="25">
        <v>2952675.6</v>
      </c>
      <c r="AR72" s="55" t="s">
        <v>650</v>
      </c>
      <c r="AS72" s="26" t="s">
        <v>651</v>
      </c>
      <c r="AT72" s="20" t="s">
        <v>172</v>
      </c>
      <c r="AU72" s="55" t="s">
        <v>361</v>
      </c>
      <c r="AV72" s="55" t="s">
        <v>361</v>
      </c>
      <c r="AW72" s="55" t="s">
        <v>361</v>
      </c>
      <c r="AY72" s="49" t="s">
        <v>36</v>
      </c>
      <c r="AZ72" s="40" t="s">
        <v>1210</v>
      </c>
      <c r="BB72" s="92">
        <v>44343</v>
      </c>
      <c r="BK72" s="153">
        <f t="shared" si="27"/>
        <v>787613.53</v>
      </c>
      <c r="BL72" s="153">
        <f t="shared" si="24"/>
        <v>562830.91</v>
      </c>
      <c r="BM72" s="70">
        <f>BU72+CK72+CC72+CS72+DA72+DI72</f>
        <v>0</v>
      </c>
      <c r="BN72" s="70">
        <f>BV72+CL72+CD72+CT72+DB72+DJ72</f>
        <v>0</v>
      </c>
      <c r="BO72" s="70">
        <f>BW72+CM72+CE72+CU72+DC72+DK72</f>
        <v>787613.53</v>
      </c>
      <c r="BP72" s="70">
        <f t="shared" ref="BP72:BQ81" si="31">BX72+CN72+CF72+CV72+DD72+DL72</f>
        <v>562830.91</v>
      </c>
      <c r="BQ72" s="70">
        <f>BY72+CO72+CG72+CW72+DE72+DM72</f>
        <v>0</v>
      </c>
      <c r="BR72" s="70">
        <f t="shared" ref="BR72:BT82" si="32">BZ72+CP72+CH72+CX72+DF72+DN72</f>
        <v>0</v>
      </c>
      <c r="BS72" s="70">
        <f t="shared" si="32"/>
        <v>0</v>
      </c>
      <c r="BT72" s="70">
        <f>CB72+CR72+CJ72+CZ72+DH72+DP72</f>
        <v>0</v>
      </c>
      <c r="CM72" s="70">
        <v>787613.53</v>
      </c>
      <c r="CN72" s="25">
        <v>562830.91</v>
      </c>
      <c r="CO72" s="70"/>
      <c r="DU72" s="70"/>
      <c r="DZ72" s="70">
        <f t="shared" si="28"/>
        <v>0</v>
      </c>
      <c r="EB72" s="70">
        <v>2110824.36</v>
      </c>
      <c r="EE72" s="70">
        <f t="shared" si="29"/>
        <v>2110824.36</v>
      </c>
    </row>
    <row r="73" spans="1:135" ht="81" customHeight="1" x14ac:dyDescent="0.25">
      <c r="A73" s="52">
        <v>70</v>
      </c>
      <c r="B73" s="130" t="s">
        <v>1358</v>
      </c>
      <c r="C73" s="52">
        <v>2021</v>
      </c>
      <c r="D73" s="14" t="s">
        <v>998</v>
      </c>
      <c r="E73" s="15" t="s">
        <v>466</v>
      </c>
      <c r="F73" s="52" t="s">
        <v>350</v>
      </c>
      <c r="G73" s="52" t="s">
        <v>420</v>
      </c>
      <c r="I73" s="18" t="s">
        <v>1004</v>
      </c>
      <c r="J73" s="14" t="s">
        <v>1000</v>
      </c>
      <c r="K73" s="14" t="s">
        <v>922</v>
      </c>
      <c r="L73" s="14">
        <v>84214771175</v>
      </c>
      <c r="M73" s="52" t="s">
        <v>468</v>
      </c>
      <c r="N73" s="52" t="s">
        <v>368</v>
      </c>
      <c r="O73" s="52">
        <v>10000</v>
      </c>
      <c r="P73" s="52" t="s">
        <v>1005</v>
      </c>
      <c r="Q73" s="52" t="s">
        <v>1006</v>
      </c>
      <c r="R73" s="37" t="s">
        <v>1007</v>
      </c>
      <c r="S73" s="49" t="s">
        <v>51</v>
      </c>
      <c r="T73" s="36" t="s">
        <v>74</v>
      </c>
      <c r="U73" s="55" t="s">
        <v>530</v>
      </c>
      <c r="V73" s="67" t="s">
        <v>554</v>
      </c>
      <c r="AJ73" s="14" t="s">
        <v>726</v>
      </c>
      <c r="AL73" s="55" t="s">
        <v>44</v>
      </c>
      <c r="AM73" s="25">
        <f>SUM(AN73:AQ73)</f>
        <v>1469534.4</v>
      </c>
      <c r="AO73" s="25">
        <v>1469534.4</v>
      </c>
      <c r="AR73" s="55" t="s">
        <v>650</v>
      </c>
      <c r="AS73" s="26" t="s">
        <v>651</v>
      </c>
      <c r="AT73" s="20" t="s">
        <v>172</v>
      </c>
      <c r="AU73" s="55" t="s">
        <v>361</v>
      </c>
      <c r="AV73" s="55" t="s">
        <v>361</v>
      </c>
      <c r="AW73" s="55" t="s">
        <v>361</v>
      </c>
      <c r="AY73" s="49" t="s">
        <v>36</v>
      </c>
      <c r="AZ73" s="40" t="s">
        <v>1210</v>
      </c>
      <c r="BB73" s="92">
        <v>44343</v>
      </c>
      <c r="BK73" s="153">
        <f t="shared" ref="BK73:BL88" si="33">BM73+BO73+BQ73+BS73</f>
        <v>391991.99</v>
      </c>
      <c r="BL73" s="153">
        <f t="shared" si="24"/>
        <v>280774.99</v>
      </c>
      <c r="BM73" s="70">
        <f t="shared" ref="BM73:BO82" si="34">BU73+CK73+CC73+CS73+DA73+DI73</f>
        <v>0</v>
      </c>
      <c r="BN73" s="70">
        <f t="shared" si="34"/>
        <v>0</v>
      </c>
      <c r="BO73" s="70">
        <f>BW73+CM73+CE73+CU73+DC73+DK73</f>
        <v>391991.99</v>
      </c>
      <c r="BP73" s="70">
        <f t="shared" si="31"/>
        <v>280774.99</v>
      </c>
      <c r="BQ73" s="70">
        <f>BY73+CO73+CG73+CW73+DE73+DM73</f>
        <v>0</v>
      </c>
      <c r="BR73" s="70">
        <f t="shared" si="32"/>
        <v>0</v>
      </c>
      <c r="BS73" s="70">
        <f t="shared" si="32"/>
        <v>0</v>
      </c>
      <c r="BT73" s="70">
        <f t="shared" si="32"/>
        <v>0</v>
      </c>
      <c r="CM73" s="70">
        <v>391991.99</v>
      </c>
      <c r="CN73" s="25">
        <v>280774.99</v>
      </c>
      <c r="CO73" s="70"/>
      <c r="DU73" s="70"/>
      <c r="DZ73" s="70">
        <f t="shared" si="28"/>
        <v>0</v>
      </c>
      <c r="EB73" s="70">
        <v>1053010.18</v>
      </c>
      <c r="EE73" s="70">
        <f t="shared" si="29"/>
        <v>1053010.18</v>
      </c>
    </row>
    <row r="74" spans="1:135" ht="75" x14ac:dyDescent="0.25">
      <c r="A74" s="52">
        <v>71</v>
      </c>
      <c r="B74" s="15" t="s">
        <v>1008</v>
      </c>
      <c r="C74" s="52">
        <v>2021</v>
      </c>
      <c r="D74" s="14" t="s">
        <v>998</v>
      </c>
      <c r="E74" s="15" t="s">
        <v>466</v>
      </c>
      <c r="F74" s="52" t="s">
        <v>350</v>
      </c>
      <c r="G74" s="52" t="s">
        <v>420</v>
      </c>
      <c r="I74" s="36" t="s">
        <v>1011</v>
      </c>
      <c r="J74" s="14" t="s">
        <v>1000</v>
      </c>
      <c r="K74" s="14" t="s">
        <v>922</v>
      </c>
      <c r="L74" s="14">
        <v>84214771175</v>
      </c>
      <c r="M74" s="52" t="s">
        <v>468</v>
      </c>
      <c r="N74" s="52" t="s">
        <v>368</v>
      </c>
      <c r="O74" s="52">
        <v>10000</v>
      </c>
      <c r="P74" s="52" t="s">
        <v>1009</v>
      </c>
      <c r="Q74" s="52" t="s">
        <v>1010</v>
      </c>
      <c r="R74" s="37" t="s">
        <v>1039</v>
      </c>
      <c r="S74" s="49" t="s">
        <v>51</v>
      </c>
      <c r="T74" s="36" t="s">
        <v>74</v>
      </c>
      <c r="U74" s="55" t="s">
        <v>530</v>
      </c>
      <c r="V74" s="67" t="s">
        <v>554</v>
      </c>
      <c r="AJ74" s="14" t="s">
        <v>726</v>
      </c>
      <c r="AL74" s="55" t="s">
        <v>44</v>
      </c>
      <c r="AM74" s="25">
        <f>SUM(AN74:AQ74)</f>
        <v>4535915.0999999996</v>
      </c>
      <c r="AO74" s="25">
        <v>4535915.0999999996</v>
      </c>
      <c r="AR74" s="55" t="s">
        <v>650</v>
      </c>
      <c r="AS74" s="26" t="s">
        <v>651</v>
      </c>
      <c r="AT74" s="20" t="s">
        <v>172</v>
      </c>
      <c r="AU74" s="55" t="s">
        <v>361</v>
      </c>
      <c r="AV74" s="55" t="s">
        <v>361</v>
      </c>
      <c r="AW74" s="55" t="s">
        <v>361</v>
      </c>
      <c r="AY74" s="49" t="s">
        <v>36</v>
      </c>
      <c r="BB74" s="92">
        <v>44343</v>
      </c>
      <c r="BK74" s="153">
        <f t="shared" si="33"/>
        <v>1209935.8600000001</v>
      </c>
      <c r="BL74" s="153">
        <f t="shared" si="24"/>
        <v>1209935.8600000001</v>
      </c>
      <c r="BM74" s="70">
        <f t="shared" si="34"/>
        <v>0</v>
      </c>
      <c r="BN74" s="70">
        <f t="shared" si="34"/>
        <v>0</v>
      </c>
      <c r="BO74" s="70">
        <f>BW74+CM74+CE74+CU74+DC74+DK74</f>
        <v>1209935.8600000001</v>
      </c>
      <c r="BP74" s="70">
        <f t="shared" si="31"/>
        <v>1209935.8600000001</v>
      </c>
      <c r="BQ74" s="70">
        <f>BY74+CO74+CG74+CW74+DE74+DM74</f>
        <v>0</v>
      </c>
      <c r="BR74" s="70">
        <f t="shared" si="32"/>
        <v>0</v>
      </c>
      <c r="BS74" s="70">
        <f t="shared" si="32"/>
        <v>0</v>
      </c>
      <c r="BT74" s="70">
        <f t="shared" si="32"/>
        <v>0</v>
      </c>
      <c r="CM74" s="70">
        <v>1209935.8600000001</v>
      </c>
      <c r="CN74" s="25">
        <v>1209935.8600000001</v>
      </c>
      <c r="CO74" s="70"/>
      <c r="DU74" s="70"/>
      <c r="DZ74" s="70">
        <f t="shared" si="28"/>
        <v>0</v>
      </c>
      <c r="EB74" s="70">
        <v>4537707.5993925929</v>
      </c>
      <c r="EE74" s="70">
        <f t="shared" si="29"/>
        <v>4537707.5993925929</v>
      </c>
    </row>
    <row r="75" spans="1:135" ht="64.5" customHeight="1" x14ac:dyDescent="0.25">
      <c r="A75" s="14">
        <v>72</v>
      </c>
      <c r="B75" s="15" t="s">
        <v>1012</v>
      </c>
      <c r="C75" s="14">
        <v>2021</v>
      </c>
      <c r="D75" s="14" t="s">
        <v>998</v>
      </c>
      <c r="E75" s="15" t="s">
        <v>466</v>
      </c>
      <c r="F75" s="14" t="s">
        <v>350</v>
      </c>
      <c r="G75" s="14" t="s">
        <v>420</v>
      </c>
      <c r="I75" s="118" t="s">
        <v>1013</v>
      </c>
      <c r="J75" s="14" t="s">
        <v>1000</v>
      </c>
      <c r="K75" s="14" t="s">
        <v>921</v>
      </c>
      <c r="L75" s="14">
        <v>84214771175</v>
      </c>
      <c r="M75" s="14" t="s">
        <v>468</v>
      </c>
      <c r="N75" s="14" t="s">
        <v>368</v>
      </c>
      <c r="O75" s="14">
        <v>10000</v>
      </c>
      <c r="P75" s="14" t="s">
        <v>1014</v>
      </c>
      <c r="Q75" s="43" t="s">
        <v>1015</v>
      </c>
      <c r="R75" s="37" t="s">
        <v>1020</v>
      </c>
      <c r="S75" s="14" t="s">
        <v>51</v>
      </c>
      <c r="T75" s="36" t="s">
        <v>74</v>
      </c>
      <c r="U75" s="55" t="s">
        <v>530</v>
      </c>
      <c r="V75" s="67" t="s">
        <v>554</v>
      </c>
      <c r="W75" s="14"/>
      <c r="X75" s="14"/>
      <c r="AJ75" s="14" t="s">
        <v>726</v>
      </c>
      <c r="AL75" s="55" t="s">
        <v>44</v>
      </c>
      <c r="AM75" s="25">
        <f t="shared" ref="AM75:AM80" si="35">SUM(AN75:AQ75)</f>
        <v>13669102.4</v>
      </c>
      <c r="AO75" s="25">
        <v>13669102.4</v>
      </c>
      <c r="AR75" s="55" t="s">
        <v>650</v>
      </c>
      <c r="AS75" s="26" t="s">
        <v>651</v>
      </c>
      <c r="AT75" s="20" t="s">
        <v>172</v>
      </c>
      <c r="AU75" s="55" t="s">
        <v>361</v>
      </c>
      <c r="AV75" s="55" t="s">
        <v>361</v>
      </c>
      <c r="AW75" s="55" t="s">
        <v>361</v>
      </c>
      <c r="AY75" s="49" t="s">
        <v>36</v>
      </c>
      <c r="BB75" s="92">
        <v>44343</v>
      </c>
      <c r="BI75" s="115" t="s">
        <v>1129</v>
      </c>
      <c r="BJ75" s="152">
        <f>200000*7.505937</f>
        <v>1501187.4000000001</v>
      </c>
      <c r="BK75" s="153">
        <f t="shared" si="33"/>
        <v>3622700.6799999997</v>
      </c>
      <c r="BL75" s="153">
        <f t="shared" si="24"/>
        <v>826362.91</v>
      </c>
      <c r="BM75" s="70">
        <f t="shared" si="34"/>
        <v>0</v>
      </c>
      <c r="BN75" s="70">
        <f t="shared" si="34"/>
        <v>0</v>
      </c>
      <c r="BO75" s="70">
        <f>BW75+CM75+CE75+CU75+DC75+DK75</f>
        <v>3622700.6799999997</v>
      </c>
      <c r="BP75" s="70">
        <f t="shared" si="31"/>
        <v>826362.91</v>
      </c>
      <c r="BQ75" s="70">
        <f>BY75+CO75+CG75+CW75+DE75+DM75</f>
        <v>0</v>
      </c>
      <c r="BR75" s="70">
        <f t="shared" si="32"/>
        <v>0</v>
      </c>
      <c r="BS75" s="70">
        <f t="shared" si="32"/>
        <v>0</v>
      </c>
      <c r="BT75" s="70">
        <f t="shared" si="32"/>
        <v>0</v>
      </c>
      <c r="CM75" s="70">
        <v>1698631.94</v>
      </c>
      <c r="CN75" s="25">
        <v>826362.91</v>
      </c>
      <c r="CO75" s="70"/>
      <c r="CU75" s="70">
        <v>1924068.74</v>
      </c>
      <c r="DU75" s="70"/>
      <c r="DZ75" s="70">
        <f t="shared" si="28"/>
        <v>0</v>
      </c>
      <c r="EB75" s="70">
        <v>3099166.97</v>
      </c>
      <c r="EE75" s="70">
        <f t="shared" si="29"/>
        <v>3099166.97</v>
      </c>
    </row>
    <row r="76" spans="1:135" ht="74.25" customHeight="1" x14ac:dyDescent="0.25">
      <c r="A76" s="52">
        <v>73</v>
      </c>
      <c r="B76" s="15" t="s">
        <v>1016</v>
      </c>
      <c r="C76" s="14">
        <v>2021</v>
      </c>
      <c r="D76" s="14" t="s">
        <v>998</v>
      </c>
      <c r="E76" s="15" t="s">
        <v>466</v>
      </c>
      <c r="F76" s="14" t="s">
        <v>350</v>
      </c>
      <c r="G76" s="14" t="s">
        <v>420</v>
      </c>
      <c r="I76" s="35" t="s">
        <v>1017</v>
      </c>
      <c r="J76" s="14" t="s">
        <v>1000</v>
      </c>
      <c r="K76" s="14" t="s">
        <v>921</v>
      </c>
      <c r="L76" s="14">
        <v>84214771175</v>
      </c>
      <c r="M76" s="14" t="s">
        <v>468</v>
      </c>
      <c r="N76" s="14" t="s">
        <v>368</v>
      </c>
      <c r="O76" s="14">
        <v>10000</v>
      </c>
      <c r="P76" s="14" t="s">
        <v>1018</v>
      </c>
      <c r="Q76" s="14" t="s">
        <v>1019</v>
      </c>
      <c r="R76" s="37" t="s">
        <v>1040</v>
      </c>
      <c r="S76" s="14" t="s">
        <v>51</v>
      </c>
      <c r="T76" s="36" t="s">
        <v>74</v>
      </c>
      <c r="U76" s="55" t="s">
        <v>530</v>
      </c>
      <c r="V76" s="67" t="s">
        <v>554</v>
      </c>
      <c r="AJ76" s="14" t="s">
        <v>726</v>
      </c>
      <c r="AL76" s="55" t="s">
        <v>44</v>
      </c>
      <c r="AM76" s="25">
        <f t="shared" si="35"/>
        <v>6694030.4000000004</v>
      </c>
      <c r="AO76" s="25">
        <v>6694030.4000000004</v>
      </c>
      <c r="AR76" s="55" t="s">
        <v>650</v>
      </c>
      <c r="AS76" s="26" t="s">
        <v>651</v>
      </c>
      <c r="AT76" s="20" t="s">
        <v>172</v>
      </c>
      <c r="AU76" s="55" t="s">
        <v>361</v>
      </c>
      <c r="AV76" s="55" t="s">
        <v>361</v>
      </c>
      <c r="AW76" s="55" t="s">
        <v>361</v>
      </c>
      <c r="AY76" s="49" t="s">
        <v>36</v>
      </c>
      <c r="BB76" s="92">
        <v>44343</v>
      </c>
      <c r="BI76" s="115" t="s">
        <v>1129</v>
      </c>
      <c r="BJ76" s="152">
        <f>200000*7.505937</f>
        <v>1501187.4000000001</v>
      </c>
      <c r="BK76" s="153">
        <f t="shared" si="33"/>
        <v>1774056.33</v>
      </c>
      <c r="BL76" s="153">
        <f t="shared" si="24"/>
        <v>788091.3</v>
      </c>
      <c r="BM76" s="70">
        <f t="shared" si="34"/>
        <v>0</v>
      </c>
      <c r="BN76" s="70">
        <f t="shared" si="34"/>
        <v>0</v>
      </c>
      <c r="BO76" s="70">
        <f t="shared" si="34"/>
        <v>1774056.33</v>
      </c>
      <c r="BP76" s="70">
        <f t="shared" si="31"/>
        <v>788091.3</v>
      </c>
      <c r="BQ76" s="70">
        <f t="shared" si="31"/>
        <v>0</v>
      </c>
      <c r="BR76" s="70">
        <f t="shared" si="32"/>
        <v>0</v>
      </c>
      <c r="BS76" s="70">
        <f t="shared" si="32"/>
        <v>0</v>
      </c>
      <c r="BT76" s="70">
        <f t="shared" si="32"/>
        <v>0</v>
      </c>
      <c r="CM76" s="70">
        <v>827538.64</v>
      </c>
      <c r="CN76" s="25">
        <v>788091.3</v>
      </c>
      <c r="CU76" s="70">
        <v>946517.69</v>
      </c>
      <c r="DU76" s="70"/>
      <c r="DZ76" s="70">
        <f t="shared" si="28"/>
        <v>0</v>
      </c>
      <c r="EB76" s="70">
        <v>2955634.25</v>
      </c>
      <c r="EE76" s="70">
        <f t="shared" si="29"/>
        <v>2955634.25</v>
      </c>
    </row>
    <row r="77" spans="1:135" ht="45" x14ac:dyDescent="0.25">
      <c r="A77" s="52">
        <v>74</v>
      </c>
      <c r="B77" s="15" t="s">
        <v>1021</v>
      </c>
      <c r="C77" s="14">
        <v>2021</v>
      </c>
      <c r="D77" s="14" t="s">
        <v>998</v>
      </c>
      <c r="E77" s="15" t="s">
        <v>466</v>
      </c>
      <c r="F77" s="14" t="s">
        <v>350</v>
      </c>
      <c r="G77" s="14" t="s">
        <v>420</v>
      </c>
      <c r="I77" s="18" t="s">
        <v>1022</v>
      </c>
      <c r="J77" s="14" t="s">
        <v>1000</v>
      </c>
      <c r="K77" s="14" t="s">
        <v>1023</v>
      </c>
      <c r="L77" s="14">
        <v>84214771175</v>
      </c>
      <c r="M77" s="14" t="s">
        <v>468</v>
      </c>
      <c r="N77" s="14" t="s">
        <v>368</v>
      </c>
      <c r="O77" s="14">
        <v>10000</v>
      </c>
      <c r="P77" s="14" t="s">
        <v>1024</v>
      </c>
      <c r="Q77" s="14" t="s">
        <v>1025</v>
      </c>
      <c r="R77" s="37" t="s">
        <v>1026</v>
      </c>
      <c r="S77" s="14" t="s">
        <v>51</v>
      </c>
      <c r="T77" s="36" t="s">
        <v>74</v>
      </c>
      <c r="U77" s="55" t="s">
        <v>530</v>
      </c>
      <c r="V77" s="67" t="s">
        <v>554</v>
      </c>
      <c r="AJ77" s="14" t="s">
        <v>726</v>
      </c>
      <c r="AL77" s="55" t="s">
        <v>44</v>
      </c>
      <c r="AM77" s="25">
        <f t="shared" si="35"/>
        <v>4466421.75</v>
      </c>
      <c r="AO77" s="25">
        <v>4466421.75</v>
      </c>
      <c r="AR77" s="55" t="s">
        <v>650</v>
      </c>
      <c r="AS77" s="26" t="s">
        <v>651</v>
      </c>
      <c r="AT77" s="20" t="s">
        <v>172</v>
      </c>
      <c r="AU77" s="55" t="s">
        <v>361</v>
      </c>
      <c r="AV77" s="55" t="s">
        <v>361</v>
      </c>
      <c r="AW77" s="55" t="s">
        <v>361</v>
      </c>
      <c r="AY77" s="49" t="s">
        <v>36</v>
      </c>
      <c r="BB77" s="92">
        <v>44343</v>
      </c>
      <c r="BK77" s="153">
        <f t="shared" si="33"/>
        <v>1186143.75</v>
      </c>
      <c r="BL77" s="153">
        <f t="shared" si="33"/>
        <v>626133.63</v>
      </c>
      <c r="BM77" s="70">
        <f t="shared" si="34"/>
        <v>0</v>
      </c>
      <c r="BN77" s="70">
        <f t="shared" si="34"/>
        <v>0</v>
      </c>
      <c r="BO77" s="70">
        <f t="shared" si="34"/>
        <v>1186143.75</v>
      </c>
      <c r="BP77" s="70">
        <f t="shared" si="31"/>
        <v>626133.63</v>
      </c>
      <c r="BQ77" s="70">
        <f t="shared" si="31"/>
        <v>0</v>
      </c>
      <c r="BR77" s="70">
        <f t="shared" si="32"/>
        <v>0</v>
      </c>
      <c r="BS77" s="70">
        <f t="shared" si="32"/>
        <v>0</v>
      </c>
      <c r="BT77" s="70">
        <f t="shared" si="32"/>
        <v>0</v>
      </c>
      <c r="CM77" s="70">
        <v>755401.22</v>
      </c>
      <c r="CN77" s="25">
        <v>626133.63</v>
      </c>
      <c r="CU77" s="70">
        <v>430742.53</v>
      </c>
      <c r="DU77" s="70"/>
      <c r="DZ77" s="70">
        <f t="shared" si="28"/>
        <v>0</v>
      </c>
      <c r="EB77" s="70">
        <v>2348233.0099999998</v>
      </c>
      <c r="EE77" s="70">
        <v>2348233.0099999998</v>
      </c>
    </row>
    <row r="78" spans="1:135" ht="105" x14ac:dyDescent="0.25">
      <c r="A78" s="14">
        <v>75</v>
      </c>
      <c r="B78" s="130" t="s">
        <v>1365</v>
      </c>
      <c r="C78" s="14">
        <v>2021</v>
      </c>
      <c r="D78" s="14" t="s">
        <v>998</v>
      </c>
      <c r="E78" s="15" t="s">
        <v>466</v>
      </c>
      <c r="F78" s="14" t="s">
        <v>350</v>
      </c>
      <c r="G78" s="14" t="s">
        <v>420</v>
      </c>
      <c r="I78" s="35" t="s">
        <v>1090</v>
      </c>
      <c r="J78" s="14" t="s">
        <v>1000</v>
      </c>
      <c r="K78" s="14" t="s">
        <v>922</v>
      </c>
      <c r="L78" s="14">
        <v>84214771175</v>
      </c>
      <c r="M78" s="14" t="s">
        <v>468</v>
      </c>
      <c r="N78" s="14" t="s">
        <v>368</v>
      </c>
      <c r="O78" s="14">
        <v>10000</v>
      </c>
      <c r="P78" s="14" t="s">
        <v>1027</v>
      </c>
      <c r="Q78" s="14" t="s">
        <v>1028</v>
      </c>
      <c r="R78" s="37" t="s">
        <v>1029</v>
      </c>
      <c r="S78" s="14" t="s">
        <v>51</v>
      </c>
      <c r="T78" s="36" t="s">
        <v>74</v>
      </c>
      <c r="U78" s="55" t="s">
        <v>530</v>
      </c>
      <c r="V78" s="67" t="s">
        <v>554</v>
      </c>
      <c r="AJ78" s="14" t="s">
        <v>726</v>
      </c>
      <c r="AL78" s="55" t="s">
        <v>44</v>
      </c>
      <c r="AM78" s="25">
        <f t="shared" si="35"/>
        <v>8099137.2000000002</v>
      </c>
      <c r="AO78" s="25">
        <v>8099137.2000000002</v>
      </c>
      <c r="AR78" s="55" t="s">
        <v>650</v>
      </c>
      <c r="AS78" s="26" t="s">
        <v>651</v>
      </c>
      <c r="AT78" s="20" t="s">
        <v>172</v>
      </c>
      <c r="AU78" s="55" t="s">
        <v>361</v>
      </c>
      <c r="AV78" s="55" t="s">
        <v>361</v>
      </c>
      <c r="AW78" s="55" t="s">
        <v>361</v>
      </c>
      <c r="AY78" s="49" t="s">
        <v>39</v>
      </c>
      <c r="AZ78" s="40" t="s">
        <v>1210</v>
      </c>
      <c r="BB78" s="92">
        <v>44329</v>
      </c>
      <c r="BG78" s="155">
        <v>44859</v>
      </c>
      <c r="BI78" s="115" t="s">
        <v>1116</v>
      </c>
      <c r="BJ78" s="152">
        <f>200000*7.531968</f>
        <v>1506393.6</v>
      </c>
      <c r="BK78" s="153">
        <f t="shared" si="33"/>
        <v>2160410.04</v>
      </c>
      <c r="BL78" s="153">
        <f t="shared" si="33"/>
        <v>1412278.13</v>
      </c>
      <c r="BM78" s="70">
        <f t="shared" si="34"/>
        <v>0</v>
      </c>
      <c r="BN78" s="70">
        <f t="shared" si="34"/>
        <v>0</v>
      </c>
      <c r="BO78" s="70">
        <f t="shared" si="34"/>
        <v>2160410.04</v>
      </c>
      <c r="BP78" s="70">
        <f t="shared" si="31"/>
        <v>1412278.13</v>
      </c>
      <c r="BQ78" s="70">
        <f t="shared" si="31"/>
        <v>0</v>
      </c>
      <c r="BR78" s="70">
        <f t="shared" si="32"/>
        <v>0</v>
      </c>
      <c r="BS78" s="70">
        <f t="shared" si="32"/>
        <v>0</v>
      </c>
      <c r="BT78" s="70">
        <f t="shared" si="32"/>
        <v>0</v>
      </c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>
        <v>2160410.04</v>
      </c>
      <c r="CN78" s="70">
        <v>1412278.13</v>
      </c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U78" s="70"/>
      <c r="DZ78" s="70">
        <f t="shared" si="28"/>
        <v>0</v>
      </c>
      <c r="EB78" s="70">
        <v>5296566.04</v>
      </c>
      <c r="EE78" s="70">
        <f t="shared" si="29"/>
        <v>5296566.04</v>
      </c>
    </row>
    <row r="79" spans="1:135" ht="105" x14ac:dyDescent="0.25">
      <c r="A79" s="52">
        <v>76</v>
      </c>
      <c r="B79" s="130" t="s">
        <v>1293</v>
      </c>
      <c r="C79" s="14">
        <v>2021</v>
      </c>
      <c r="D79" s="14" t="s">
        <v>998</v>
      </c>
      <c r="E79" s="15" t="s">
        <v>466</v>
      </c>
      <c r="F79" s="14" t="s">
        <v>350</v>
      </c>
      <c r="G79" s="14" t="s">
        <v>420</v>
      </c>
      <c r="I79" s="35" t="s">
        <v>1030</v>
      </c>
      <c r="J79" s="14" t="s">
        <v>1000</v>
      </c>
      <c r="K79" s="14" t="s">
        <v>922</v>
      </c>
      <c r="L79" s="14">
        <v>84214771175</v>
      </c>
      <c r="M79" s="14" t="s">
        <v>468</v>
      </c>
      <c r="N79" s="14" t="s">
        <v>368</v>
      </c>
      <c r="O79" s="14">
        <v>10000</v>
      </c>
      <c r="P79" s="14" t="s">
        <v>1031</v>
      </c>
      <c r="Q79" s="14" t="s">
        <v>1032</v>
      </c>
      <c r="R79" s="37" t="s">
        <v>1033</v>
      </c>
      <c r="S79" s="14" t="s">
        <v>51</v>
      </c>
      <c r="T79" s="36" t="s">
        <v>74</v>
      </c>
      <c r="U79" s="55" t="s">
        <v>530</v>
      </c>
      <c r="V79" s="67" t="s">
        <v>554</v>
      </c>
      <c r="AJ79" s="14" t="s">
        <v>726</v>
      </c>
      <c r="AL79" s="55" t="s">
        <v>46</v>
      </c>
      <c r="AM79" s="25">
        <f t="shared" si="35"/>
        <v>2116449</v>
      </c>
      <c r="AQ79" s="25">
        <v>2116449</v>
      </c>
      <c r="AR79" s="55" t="s">
        <v>650</v>
      </c>
      <c r="AS79" s="26" t="s">
        <v>651</v>
      </c>
      <c r="AT79" s="20" t="s">
        <v>172</v>
      </c>
      <c r="AU79" s="55" t="s">
        <v>361</v>
      </c>
      <c r="AV79" s="55" t="s">
        <v>361</v>
      </c>
      <c r="AW79" s="55" t="s">
        <v>361</v>
      </c>
      <c r="AY79" s="49" t="s">
        <v>40</v>
      </c>
      <c r="AZ79" s="40"/>
      <c r="BB79" s="103" t="s">
        <v>1292</v>
      </c>
      <c r="BI79" s="115" t="s">
        <v>1118</v>
      </c>
      <c r="BJ79" s="152">
        <f>50000*7.531968</f>
        <v>376598.4</v>
      </c>
      <c r="BK79" s="153">
        <f t="shared" si="33"/>
        <v>564553.68000000005</v>
      </c>
      <c r="BL79" s="153">
        <f t="shared" si="33"/>
        <v>0</v>
      </c>
      <c r="BM79" s="70">
        <f t="shared" si="34"/>
        <v>0</v>
      </c>
      <c r="BN79" s="70">
        <f t="shared" si="34"/>
        <v>0</v>
      </c>
      <c r="BO79" s="70">
        <f t="shared" si="34"/>
        <v>0</v>
      </c>
      <c r="BP79" s="70">
        <f t="shared" si="31"/>
        <v>0</v>
      </c>
      <c r="BQ79" s="70">
        <f t="shared" si="31"/>
        <v>0</v>
      </c>
      <c r="BR79" s="70">
        <f t="shared" si="32"/>
        <v>0</v>
      </c>
      <c r="BS79" s="70">
        <f t="shared" si="32"/>
        <v>564553.68000000005</v>
      </c>
      <c r="BT79" s="70">
        <f t="shared" si="32"/>
        <v>0</v>
      </c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>
        <v>564553.68000000005</v>
      </c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U79" s="70"/>
      <c r="DZ79" s="70">
        <f t="shared" si="28"/>
        <v>0</v>
      </c>
      <c r="EE79" s="70">
        <f t="shared" si="29"/>
        <v>0</v>
      </c>
    </row>
    <row r="80" spans="1:135" ht="60" x14ac:dyDescent="0.25">
      <c r="A80" s="52">
        <v>77</v>
      </c>
      <c r="B80" s="130" t="s">
        <v>1364</v>
      </c>
      <c r="C80" s="14">
        <v>2021</v>
      </c>
      <c r="D80" s="14" t="s">
        <v>998</v>
      </c>
      <c r="E80" s="15" t="s">
        <v>466</v>
      </c>
      <c r="F80" s="14" t="s">
        <v>350</v>
      </c>
      <c r="G80" s="14" t="s">
        <v>420</v>
      </c>
      <c r="I80" s="35" t="s">
        <v>1091</v>
      </c>
      <c r="J80" s="14" t="s">
        <v>1000</v>
      </c>
      <c r="K80" s="14" t="s">
        <v>922</v>
      </c>
      <c r="L80" s="14">
        <v>84214771175</v>
      </c>
      <c r="M80" s="14" t="s">
        <v>468</v>
      </c>
      <c r="N80" s="14" t="s">
        <v>368</v>
      </c>
      <c r="O80" s="14">
        <v>10000</v>
      </c>
      <c r="P80" s="14" t="s">
        <v>1034</v>
      </c>
      <c r="Q80" s="14" t="s">
        <v>1035</v>
      </c>
      <c r="R80" s="37" t="s">
        <v>1036</v>
      </c>
      <c r="S80" s="14" t="s">
        <v>51</v>
      </c>
      <c r="T80" s="36" t="s">
        <v>74</v>
      </c>
      <c r="U80" s="55" t="s">
        <v>530</v>
      </c>
      <c r="V80" s="67" t="s">
        <v>554</v>
      </c>
      <c r="AJ80" s="14" t="s">
        <v>726</v>
      </c>
      <c r="AL80" s="55" t="s">
        <v>44</v>
      </c>
      <c r="AM80" s="25">
        <f t="shared" si="35"/>
        <v>3075675</v>
      </c>
      <c r="AO80" s="25">
        <v>3075675</v>
      </c>
      <c r="AR80" s="55" t="s">
        <v>650</v>
      </c>
      <c r="AS80" s="26" t="s">
        <v>651</v>
      </c>
      <c r="AT80" s="20" t="s">
        <v>172</v>
      </c>
      <c r="AU80" s="55" t="s">
        <v>361</v>
      </c>
      <c r="AV80" s="55" t="s">
        <v>361</v>
      </c>
      <c r="AW80" s="55" t="s">
        <v>361</v>
      </c>
      <c r="AY80" s="49" t="s">
        <v>39</v>
      </c>
      <c r="AZ80" s="40" t="s">
        <v>1210</v>
      </c>
      <c r="BB80" s="92">
        <v>44329</v>
      </c>
      <c r="BG80" s="155">
        <v>44858</v>
      </c>
      <c r="BK80" s="153">
        <f t="shared" si="33"/>
        <v>820423.09</v>
      </c>
      <c r="BL80" s="153">
        <f t="shared" si="33"/>
        <v>212528.17</v>
      </c>
      <c r="BM80" s="70">
        <f t="shared" si="34"/>
        <v>0</v>
      </c>
      <c r="BN80" s="70">
        <f t="shared" si="34"/>
        <v>0</v>
      </c>
      <c r="BO80" s="70">
        <f t="shared" si="34"/>
        <v>820423.09</v>
      </c>
      <c r="BP80" s="70">
        <f t="shared" si="31"/>
        <v>212528.17</v>
      </c>
      <c r="BQ80" s="70">
        <f t="shared" si="31"/>
        <v>0</v>
      </c>
      <c r="BR80" s="70">
        <f t="shared" si="32"/>
        <v>0</v>
      </c>
      <c r="BS80" s="70">
        <f t="shared" si="32"/>
        <v>0</v>
      </c>
      <c r="BT80" s="70">
        <f t="shared" si="32"/>
        <v>0</v>
      </c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>
        <v>820423.09</v>
      </c>
      <c r="CN80" s="70">
        <v>212528.17</v>
      </c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U80" s="70"/>
      <c r="DZ80" s="70">
        <f t="shared" si="28"/>
        <v>0</v>
      </c>
      <c r="EB80" s="70">
        <v>797059.35</v>
      </c>
      <c r="EE80" s="70">
        <f t="shared" si="29"/>
        <v>797059.35</v>
      </c>
    </row>
    <row r="81" spans="1:135" ht="75" x14ac:dyDescent="0.25">
      <c r="A81" s="14">
        <v>78</v>
      </c>
      <c r="B81" s="130" t="s">
        <v>1366</v>
      </c>
      <c r="C81" s="14">
        <v>2021</v>
      </c>
      <c r="D81" s="14" t="s">
        <v>998</v>
      </c>
      <c r="E81" s="15" t="s">
        <v>466</v>
      </c>
      <c r="F81" s="14" t="s">
        <v>350</v>
      </c>
      <c r="G81" s="14" t="s">
        <v>420</v>
      </c>
      <c r="I81" s="35" t="s">
        <v>1092</v>
      </c>
      <c r="J81" s="14" t="s">
        <v>1000</v>
      </c>
      <c r="K81" s="14" t="s">
        <v>922</v>
      </c>
      <c r="L81" s="14">
        <v>84214771175</v>
      </c>
      <c r="M81" s="14" t="s">
        <v>468</v>
      </c>
      <c r="N81" s="14" t="s">
        <v>368</v>
      </c>
      <c r="O81" s="14">
        <v>10000</v>
      </c>
      <c r="P81" s="14" t="s">
        <v>1037</v>
      </c>
      <c r="Q81" s="14" t="s">
        <v>1038</v>
      </c>
      <c r="R81" s="37" t="s">
        <v>1041</v>
      </c>
      <c r="S81" s="14" t="s">
        <v>51</v>
      </c>
      <c r="T81" s="36" t="s">
        <v>74</v>
      </c>
      <c r="U81" s="55" t="s">
        <v>530</v>
      </c>
      <c r="V81" s="67" t="s">
        <v>554</v>
      </c>
      <c r="AJ81" s="14" t="s">
        <v>726</v>
      </c>
      <c r="AL81" s="55" t="s">
        <v>44</v>
      </c>
      <c r="AM81" s="25">
        <f>SUM(AN81:AQ81)</f>
        <v>1741670.3999999999</v>
      </c>
      <c r="AO81" s="25">
        <v>1741670.3999999999</v>
      </c>
      <c r="AR81" s="55" t="s">
        <v>650</v>
      </c>
      <c r="AS81" s="26" t="s">
        <v>651</v>
      </c>
      <c r="AT81" s="20" t="s">
        <v>172</v>
      </c>
      <c r="AU81" s="55" t="s">
        <v>361</v>
      </c>
      <c r="AV81" s="55" t="s">
        <v>361</v>
      </c>
      <c r="AW81" s="55" t="s">
        <v>361</v>
      </c>
      <c r="AY81" s="49" t="s">
        <v>39</v>
      </c>
      <c r="AZ81" s="40" t="s">
        <v>1210</v>
      </c>
      <c r="BB81" s="92">
        <v>44329</v>
      </c>
      <c r="BG81" s="155">
        <v>44859</v>
      </c>
      <c r="BK81" s="153">
        <f t="shared" si="33"/>
        <v>464583.09</v>
      </c>
      <c r="BL81" s="153">
        <f t="shared" si="33"/>
        <v>414998.83</v>
      </c>
      <c r="BM81" s="70">
        <f t="shared" si="34"/>
        <v>0</v>
      </c>
      <c r="BN81" s="70">
        <f t="shared" si="34"/>
        <v>0</v>
      </c>
      <c r="BO81" s="70">
        <f t="shared" si="34"/>
        <v>464583.09</v>
      </c>
      <c r="BP81" s="70">
        <f t="shared" si="31"/>
        <v>414998.83</v>
      </c>
      <c r="BQ81" s="70">
        <f t="shared" si="31"/>
        <v>0</v>
      </c>
      <c r="BR81" s="70">
        <f t="shared" si="32"/>
        <v>0</v>
      </c>
      <c r="BS81" s="70">
        <f t="shared" si="32"/>
        <v>0</v>
      </c>
      <c r="BT81" s="70">
        <f t="shared" si="32"/>
        <v>0</v>
      </c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>
        <v>464583.09</v>
      </c>
      <c r="CN81" s="70">
        <v>414998.83</v>
      </c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U81" s="70"/>
      <c r="DZ81" s="70">
        <f t="shared" si="28"/>
        <v>0</v>
      </c>
      <c r="EB81" s="70">
        <v>1556399.32</v>
      </c>
      <c r="EE81" s="70">
        <f t="shared" si="29"/>
        <v>1556399.32</v>
      </c>
    </row>
    <row r="82" spans="1:135" ht="72" customHeight="1" x14ac:dyDescent="0.25">
      <c r="A82" s="14">
        <v>79</v>
      </c>
      <c r="B82" s="130" t="s">
        <v>1326</v>
      </c>
      <c r="C82" s="14">
        <v>2021</v>
      </c>
      <c r="D82" s="14" t="s">
        <v>1043</v>
      </c>
      <c r="E82" s="15" t="s">
        <v>728</v>
      </c>
      <c r="F82" s="14" t="s">
        <v>350</v>
      </c>
      <c r="G82" s="14" t="s">
        <v>420</v>
      </c>
      <c r="I82" s="35" t="s">
        <v>1044</v>
      </c>
      <c r="J82" s="14" t="s">
        <v>1093</v>
      </c>
      <c r="K82" s="14" t="s">
        <v>922</v>
      </c>
      <c r="L82" s="14">
        <v>16536095427</v>
      </c>
      <c r="M82" s="14" t="s">
        <v>730</v>
      </c>
      <c r="N82" s="14" t="s">
        <v>731</v>
      </c>
      <c r="O82" s="14">
        <v>40000</v>
      </c>
      <c r="P82" s="14" t="s">
        <v>732</v>
      </c>
      <c r="Q82" s="14" t="s">
        <v>733</v>
      </c>
      <c r="R82" s="37" t="s">
        <v>734</v>
      </c>
      <c r="S82" s="14" t="s">
        <v>52</v>
      </c>
      <c r="T82" s="36" t="s">
        <v>74</v>
      </c>
      <c r="U82" s="55" t="s">
        <v>530</v>
      </c>
      <c r="V82" s="67" t="s">
        <v>735</v>
      </c>
      <c r="W82" s="14"/>
      <c r="Z82" s="14" t="s">
        <v>726</v>
      </c>
      <c r="AJ82" s="14"/>
      <c r="AK82" s="14" t="s">
        <v>726</v>
      </c>
      <c r="AL82" s="55" t="s">
        <v>49</v>
      </c>
      <c r="AM82" s="25">
        <f>SUM(AN82:AQ82)</f>
        <v>4225051.43</v>
      </c>
      <c r="AO82" s="25">
        <v>3239073.73</v>
      </c>
      <c r="AP82" s="120">
        <v>985977.7</v>
      </c>
      <c r="AR82" s="55" t="s">
        <v>1045</v>
      </c>
      <c r="AS82" s="26" t="s">
        <v>1046</v>
      </c>
      <c r="AT82" s="20" t="s">
        <v>1047</v>
      </c>
      <c r="AU82" s="55" t="s">
        <v>361</v>
      </c>
      <c r="AV82" s="55" t="s">
        <v>361</v>
      </c>
      <c r="AW82" s="55" t="s">
        <v>361</v>
      </c>
      <c r="AY82" s="49" t="s">
        <v>39</v>
      </c>
      <c r="AZ82" s="40" t="s">
        <v>1210</v>
      </c>
      <c r="BB82" s="92">
        <v>44329</v>
      </c>
      <c r="BG82" s="92">
        <v>44700</v>
      </c>
      <c r="BH82" s="55" t="s">
        <v>1179</v>
      </c>
      <c r="BK82" s="153">
        <f>BM82+BO82+BQ82+BS82</f>
        <v>1083180.0900000001</v>
      </c>
      <c r="BL82" s="153">
        <f t="shared" si="33"/>
        <v>1083180.0900000001</v>
      </c>
      <c r="BM82" s="70">
        <f>BU82+CK82+CC82+CS82+DA82+DI82</f>
        <v>0</v>
      </c>
      <c r="BN82" s="70">
        <f t="shared" si="34"/>
        <v>0</v>
      </c>
      <c r="BO82" s="70">
        <f t="shared" si="34"/>
        <v>864009</v>
      </c>
      <c r="BP82" s="70">
        <f>BX82+CN82+CF82+CV82+DD82+DL82</f>
        <v>864009</v>
      </c>
      <c r="BQ82" s="70">
        <f>BY82+CO82+CG82+CW82+DE82+DM82</f>
        <v>219171.09</v>
      </c>
      <c r="BR82" s="70">
        <f>BZ82+CP82+CH82+CX82+DF82+DN82</f>
        <v>219171.09</v>
      </c>
      <c r="BS82" s="70">
        <f t="shared" si="32"/>
        <v>0</v>
      </c>
      <c r="BT82" s="70">
        <f t="shared" si="32"/>
        <v>0</v>
      </c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>
        <v>864009</v>
      </c>
      <c r="CN82" s="70">
        <v>864009</v>
      </c>
      <c r="CO82" s="70">
        <v>219171.09</v>
      </c>
      <c r="CP82" s="70">
        <v>219171.09</v>
      </c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U82" s="70"/>
      <c r="DZ82" s="70">
        <f t="shared" si="28"/>
        <v>0</v>
      </c>
      <c r="EE82" s="70">
        <f t="shared" si="29"/>
        <v>0</v>
      </c>
    </row>
    <row r="83" spans="1:135" ht="120" x14ac:dyDescent="0.25">
      <c r="A83" s="14">
        <v>80</v>
      </c>
      <c r="B83" s="130" t="s">
        <v>1131</v>
      </c>
      <c r="C83" s="14">
        <v>2021</v>
      </c>
      <c r="D83" s="105" t="s">
        <v>1050</v>
      </c>
      <c r="E83" s="36" t="s">
        <v>764</v>
      </c>
      <c r="F83" s="55" t="s">
        <v>350</v>
      </c>
      <c r="G83" s="52" t="s">
        <v>420</v>
      </c>
      <c r="I83" s="69" t="s">
        <v>1051</v>
      </c>
      <c r="J83" s="14" t="s">
        <v>1052</v>
      </c>
      <c r="K83" s="14" t="s">
        <v>1053</v>
      </c>
      <c r="L83" s="14">
        <v>18928523252</v>
      </c>
      <c r="M83" s="59" t="s">
        <v>766</v>
      </c>
      <c r="N83" s="52" t="s">
        <v>767</v>
      </c>
      <c r="O83" s="52">
        <v>48000</v>
      </c>
      <c r="P83" s="35" t="s">
        <v>1055</v>
      </c>
      <c r="Q83" s="35" t="s">
        <v>1056</v>
      </c>
      <c r="R83" s="23" t="s">
        <v>1057</v>
      </c>
      <c r="S83" s="49" t="s">
        <v>66</v>
      </c>
      <c r="T83" s="36" t="s">
        <v>74</v>
      </c>
      <c r="U83" s="20" t="s">
        <v>972</v>
      </c>
      <c r="V83" s="20" t="s">
        <v>1058</v>
      </c>
      <c r="Y83" s="14" t="s">
        <v>726</v>
      </c>
      <c r="AJ83" s="14" t="s">
        <v>726</v>
      </c>
      <c r="AL83" s="55" t="s">
        <v>44</v>
      </c>
      <c r="AM83" s="25">
        <f>SUM(AN83:AQ83)</f>
        <v>1157839.6200000001</v>
      </c>
      <c r="AO83" s="104">
        <v>1157839.6200000001</v>
      </c>
      <c r="AR83" s="55" t="s">
        <v>772</v>
      </c>
      <c r="AS83" s="20" t="s">
        <v>773</v>
      </c>
      <c r="AT83" s="20" t="s">
        <v>774</v>
      </c>
      <c r="AU83" s="55" t="s">
        <v>376</v>
      </c>
      <c r="AV83" s="55" t="s">
        <v>376</v>
      </c>
      <c r="AW83" s="55" t="s">
        <v>361</v>
      </c>
      <c r="AY83" s="49" t="s">
        <v>42</v>
      </c>
      <c r="BB83" s="103" t="s">
        <v>1190</v>
      </c>
      <c r="BK83" s="153">
        <f>BM83+BO83+BQ83+BS83</f>
        <v>0</v>
      </c>
      <c r="BL83" s="153">
        <f t="shared" si="33"/>
        <v>0</v>
      </c>
      <c r="BN83" s="70"/>
      <c r="BP83" s="70"/>
      <c r="BR83" s="70"/>
      <c r="BT83" s="70"/>
      <c r="DU83" s="70"/>
      <c r="DZ83" s="70">
        <f t="shared" si="28"/>
        <v>0</v>
      </c>
      <c r="EE83" s="70">
        <f t="shared" si="29"/>
        <v>0</v>
      </c>
    </row>
    <row r="84" spans="1:135" ht="90" x14ac:dyDescent="0.25">
      <c r="A84" s="52">
        <v>81</v>
      </c>
      <c r="B84" s="130" t="s">
        <v>1132</v>
      </c>
      <c r="C84" s="14">
        <v>2021</v>
      </c>
      <c r="D84" s="105" t="s">
        <v>1050</v>
      </c>
      <c r="E84" s="15" t="s">
        <v>996</v>
      </c>
      <c r="F84" s="55" t="s">
        <v>350</v>
      </c>
      <c r="G84" s="52" t="s">
        <v>420</v>
      </c>
      <c r="I84" s="69" t="s">
        <v>1051</v>
      </c>
      <c r="J84" s="14" t="s">
        <v>1052</v>
      </c>
      <c r="K84" s="14" t="s">
        <v>1053</v>
      </c>
      <c r="L84" s="52">
        <v>74181493335</v>
      </c>
      <c r="M84" s="20" t="s">
        <v>968</v>
      </c>
      <c r="N84" s="52" t="s">
        <v>767</v>
      </c>
      <c r="O84" s="52">
        <v>48000</v>
      </c>
      <c r="P84" s="68" t="s">
        <v>969</v>
      </c>
      <c r="Q84" s="80" t="s">
        <v>970</v>
      </c>
      <c r="R84" s="23" t="s">
        <v>971</v>
      </c>
      <c r="S84" s="49" t="s">
        <v>66</v>
      </c>
      <c r="T84" s="36" t="s">
        <v>74</v>
      </c>
      <c r="U84" s="20" t="s">
        <v>972</v>
      </c>
      <c r="V84" s="20" t="s">
        <v>1058</v>
      </c>
      <c r="Y84" s="14" t="s">
        <v>726</v>
      </c>
      <c r="AJ84" s="14" t="s">
        <v>726</v>
      </c>
      <c r="AL84" s="55" t="s">
        <v>44</v>
      </c>
      <c r="AM84" s="25">
        <f>SUM(AN84:AQ84)</f>
        <v>1242544.07</v>
      </c>
      <c r="AO84" s="25">
        <v>1242544.07</v>
      </c>
      <c r="AR84" s="55" t="s">
        <v>974</v>
      </c>
      <c r="AS84" s="26" t="s">
        <v>975</v>
      </c>
      <c r="AT84" s="20" t="s">
        <v>146</v>
      </c>
      <c r="AU84" s="55" t="s">
        <v>376</v>
      </c>
      <c r="AV84" s="55" t="s">
        <v>376</v>
      </c>
      <c r="AW84" s="55" t="s">
        <v>361</v>
      </c>
      <c r="AY84" s="49" t="s">
        <v>42</v>
      </c>
      <c r="BB84" s="103" t="s">
        <v>1190</v>
      </c>
      <c r="BK84" s="153">
        <f>BM84+BO84+BQ84+BS84</f>
        <v>0</v>
      </c>
      <c r="BL84" s="153">
        <f t="shared" si="33"/>
        <v>0</v>
      </c>
      <c r="BN84" s="70"/>
      <c r="BP84" s="70"/>
      <c r="BR84" s="70"/>
      <c r="BT84" s="70"/>
      <c r="DU84" s="70"/>
      <c r="DZ84" s="70">
        <f t="shared" si="28"/>
        <v>0</v>
      </c>
      <c r="EE84" s="70">
        <f t="shared" si="29"/>
        <v>0</v>
      </c>
    </row>
    <row r="85" spans="1:135" ht="71.25" customHeight="1" x14ac:dyDescent="0.25">
      <c r="A85" s="14">
        <v>82</v>
      </c>
      <c r="B85" s="130" t="s">
        <v>1360</v>
      </c>
      <c r="C85" s="14">
        <v>2021</v>
      </c>
      <c r="D85" s="14" t="s">
        <v>927</v>
      </c>
      <c r="E85" s="15" t="s">
        <v>466</v>
      </c>
      <c r="F85" s="14" t="s">
        <v>350</v>
      </c>
      <c r="G85" s="14" t="s">
        <v>420</v>
      </c>
      <c r="I85" s="35" t="s">
        <v>1070</v>
      </c>
      <c r="J85" s="14" t="s">
        <v>1071</v>
      </c>
      <c r="K85" s="14" t="s">
        <v>922</v>
      </c>
      <c r="L85" s="14">
        <v>84214771175</v>
      </c>
      <c r="M85" s="14" t="s">
        <v>468</v>
      </c>
      <c r="N85" s="14" t="s">
        <v>368</v>
      </c>
      <c r="O85" s="14">
        <v>10000</v>
      </c>
      <c r="P85" s="14" t="s">
        <v>1072</v>
      </c>
      <c r="Q85" s="46" t="s">
        <v>1073</v>
      </c>
      <c r="R85" s="125" t="s">
        <v>1074</v>
      </c>
      <c r="S85" s="49" t="s">
        <v>51</v>
      </c>
      <c r="T85" s="36" t="s">
        <v>74</v>
      </c>
      <c r="U85" s="55" t="s">
        <v>530</v>
      </c>
      <c r="V85" s="67" t="s">
        <v>554</v>
      </c>
      <c r="AJ85" s="14" t="s">
        <v>726</v>
      </c>
      <c r="AL85" s="55" t="s">
        <v>44</v>
      </c>
      <c r="AM85" s="25">
        <f>SUM(AN85:AQ85)</f>
        <v>2090826.5</v>
      </c>
      <c r="AO85" s="25">
        <v>2090826.5</v>
      </c>
      <c r="AR85" s="55" t="s">
        <v>650</v>
      </c>
      <c r="AS85" s="26" t="s">
        <v>651</v>
      </c>
      <c r="AT85" s="20" t="s">
        <v>172</v>
      </c>
      <c r="AU85" s="55" t="s">
        <v>361</v>
      </c>
      <c r="AV85" s="55" t="s">
        <v>361</v>
      </c>
      <c r="AW85" s="55" t="s">
        <v>361</v>
      </c>
      <c r="AY85" s="49" t="s">
        <v>36</v>
      </c>
      <c r="AZ85" s="40" t="s">
        <v>1210</v>
      </c>
      <c r="BA85" s="92"/>
      <c r="BB85" s="92">
        <v>44391</v>
      </c>
      <c r="BK85" s="153">
        <f t="shared" ref="BK85:BL100" si="36">BM85+BO85+BQ85+BS85</f>
        <v>557718.98</v>
      </c>
      <c r="BL85" s="153">
        <f t="shared" si="33"/>
        <v>557718.98</v>
      </c>
      <c r="BM85" s="70">
        <f t="shared" ref="BM85:BT88" si="37">BU85+CK85+CC85+CS85+DA85+DI85</f>
        <v>0</v>
      </c>
      <c r="BN85" s="70">
        <f t="shared" si="37"/>
        <v>0</v>
      </c>
      <c r="BO85" s="70">
        <f t="shared" si="37"/>
        <v>557718.98</v>
      </c>
      <c r="BP85" s="70">
        <f t="shared" si="37"/>
        <v>557718.98</v>
      </c>
      <c r="BQ85" s="70">
        <f t="shared" si="37"/>
        <v>0</v>
      </c>
      <c r="BR85" s="70">
        <f t="shared" si="37"/>
        <v>0</v>
      </c>
      <c r="BS85" s="70">
        <f t="shared" si="37"/>
        <v>0</v>
      </c>
      <c r="BT85" s="70">
        <f t="shared" si="37"/>
        <v>0</v>
      </c>
      <c r="CM85" s="70">
        <v>557718.98</v>
      </c>
      <c r="CN85" s="25">
        <v>557718.98</v>
      </c>
      <c r="DU85" s="70"/>
      <c r="DZ85" s="70">
        <f t="shared" si="28"/>
        <v>0</v>
      </c>
      <c r="EB85" s="70">
        <v>2091652.74</v>
      </c>
      <c r="EE85" s="70">
        <v>2091652.74</v>
      </c>
    </row>
    <row r="86" spans="1:135" ht="105" x14ac:dyDescent="0.25">
      <c r="A86" s="14">
        <v>83</v>
      </c>
      <c r="B86" s="15" t="s">
        <v>1119</v>
      </c>
      <c r="C86" s="14">
        <v>2021</v>
      </c>
      <c r="D86" s="14" t="s">
        <v>1120</v>
      </c>
      <c r="E86" s="15" t="s">
        <v>466</v>
      </c>
      <c r="F86" s="14" t="s">
        <v>350</v>
      </c>
      <c r="G86" s="14" t="s">
        <v>420</v>
      </c>
      <c r="I86" s="35" t="s">
        <v>1121</v>
      </c>
      <c r="J86" s="14" t="s">
        <v>1122</v>
      </c>
      <c r="K86" s="14" t="s">
        <v>1123</v>
      </c>
      <c r="L86" s="14">
        <v>84214771175</v>
      </c>
      <c r="M86" s="14" t="s">
        <v>468</v>
      </c>
      <c r="N86" s="14" t="s">
        <v>368</v>
      </c>
      <c r="O86" s="14">
        <v>10000</v>
      </c>
      <c r="P86" s="14" t="s">
        <v>1124</v>
      </c>
      <c r="Q86" s="46" t="s">
        <v>1126</v>
      </c>
      <c r="R86" s="125" t="s">
        <v>1125</v>
      </c>
      <c r="S86" s="49" t="s">
        <v>51</v>
      </c>
      <c r="T86" s="36" t="s">
        <v>74</v>
      </c>
      <c r="U86" s="55" t="s">
        <v>530</v>
      </c>
      <c r="V86" s="67" t="s">
        <v>554</v>
      </c>
      <c r="AJ86" s="14" t="s">
        <v>726</v>
      </c>
      <c r="AL86" s="55" t="s">
        <v>44</v>
      </c>
      <c r="AM86" s="25">
        <f t="shared" ref="AM86:AM106" si="38">SUM(AN86:AQ86)</f>
        <v>7466076</v>
      </c>
      <c r="AO86" s="25">
        <v>7466076</v>
      </c>
      <c r="AR86" s="55" t="s">
        <v>650</v>
      </c>
      <c r="AS86" s="26" t="s">
        <v>651</v>
      </c>
      <c r="AT86" s="20" t="s">
        <v>172</v>
      </c>
      <c r="AU86" s="55" t="s">
        <v>361</v>
      </c>
      <c r="AV86" s="55" t="s">
        <v>361</v>
      </c>
      <c r="AW86" s="55" t="s">
        <v>361</v>
      </c>
      <c r="AY86" s="49" t="s">
        <v>36</v>
      </c>
      <c r="BB86" s="92">
        <v>44391</v>
      </c>
      <c r="BI86" s="115" t="s">
        <v>1155</v>
      </c>
      <c r="BJ86" s="152">
        <f>200000*7.487323</f>
        <v>1497464.6</v>
      </c>
      <c r="BK86" s="153">
        <f t="shared" si="36"/>
        <v>1975855.6400000001</v>
      </c>
      <c r="BL86" s="153">
        <f t="shared" si="33"/>
        <v>797175.47</v>
      </c>
      <c r="BM86" s="70">
        <f t="shared" si="37"/>
        <v>0</v>
      </c>
      <c r="BN86" s="70">
        <f t="shared" si="37"/>
        <v>0</v>
      </c>
      <c r="BO86" s="70">
        <f t="shared" si="37"/>
        <v>1975855.6400000001</v>
      </c>
      <c r="BP86" s="70">
        <f t="shared" si="37"/>
        <v>797175.47</v>
      </c>
      <c r="BQ86" s="70">
        <f t="shared" si="37"/>
        <v>0</v>
      </c>
      <c r="BR86" s="70">
        <f t="shared" si="37"/>
        <v>0</v>
      </c>
      <c r="BS86" s="70">
        <f t="shared" si="37"/>
        <v>0</v>
      </c>
      <c r="BT86" s="70">
        <f t="shared" si="37"/>
        <v>0</v>
      </c>
      <c r="CM86" s="70">
        <v>689949.9</v>
      </c>
      <c r="CN86" s="25">
        <v>797175.47</v>
      </c>
      <c r="CU86" s="70">
        <v>1285905.74</v>
      </c>
      <c r="DU86" s="70"/>
      <c r="DZ86" s="70">
        <f t="shared" si="28"/>
        <v>0</v>
      </c>
      <c r="EB86" s="70">
        <v>2989703.25</v>
      </c>
      <c r="EE86" s="70">
        <f t="shared" si="29"/>
        <v>2989703.25</v>
      </c>
    </row>
    <row r="87" spans="1:135" ht="60" x14ac:dyDescent="0.25">
      <c r="A87" s="14">
        <v>84</v>
      </c>
      <c r="B87" s="15" t="s">
        <v>1133</v>
      </c>
      <c r="C87" s="14">
        <v>2021</v>
      </c>
      <c r="D87" s="14" t="s">
        <v>1135</v>
      </c>
      <c r="E87" s="35" t="s">
        <v>1213</v>
      </c>
      <c r="F87" s="14" t="s">
        <v>350</v>
      </c>
      <c r="G87" s="14" t="s">
        <v>420</v>
      </c>
      <c r="I87" s="69" t="s">
        <v>1176</v>
      </c>
      <c r="J87" s="154" t="s">
        <v>1137</v>
      </c>
      <c r="K87" s="14" t="s">
        <v>1138</v>
      </c>
      <c r="L87" s="14">
        <v>87938241576</v>
      </c>
      <c r="M87" s="14" t="s">
        <v>1139</v>
      </c>
      <c r="N87" s="14" t="s">
        <v>1140</v>
      </c>
      <c r="O87" s="14">
        <v>48361</v>
      </c>
      <c r="P87" s="28" t="s">
        <v>1141</v>
      </c>
      <c r="Q87" s="46" t="s">
        <v>1142</v>
      </c>
      <c r="R87" s="64" t="s">
        <v>1143</v>
      </c>
      <c r="S87" s="49" t="s">
        <v>66</v>
      </c>
      <c r="T87" s="36" t="s">
        <v>74</v>
      </c>
      <c r="U87" s="55" t="s">
        <v>461</v>
      </c>
      <c r="V87" s="67" t="s">
        <v>1144</v>
      </c>
      <c r="AC87" s="14" t="s">
        <v>726</v>
      </c>
      <c r="AL87" s="55" t="s">
        <v>47</v>
      </c>
      <c r="AM87" s="25">
        <f t="shared" si="38"/>
        <v>800401.44</v>
      </c>
      <c r="AN87" s="72">
        <v>57015.16</v>
      </c>
      <c r="AO87" s="72">
        <v>99875.94</v>
      </c>
      <c r="AP87" s="70">
        <v>643510.34</v>
      </c>
      <c r="AR87" s="55" t="s">
        <v>1146</v>
      </c>
      <c r="AS87" s="26" t="s">
        <v>1145</v>
      </c>
      <c r="AT87" s="20" t="s">
        <v>1136</v>
      </c>
      <c r="AU87" s="55" t="s">
        <v>361</v>
      </c>
      <c r="AV87" s="55" t="s">
        <v>361</v>
      </c>
      <c r="AW87" s="55" t="s">
        <v>361</v>
      </c>
      <c r="AY87" s="49" t="s">
        <v>36</v>
      </c>
      <c r="BB87" s="92">
        <v>44543</v>
      </c>
      <c r="BK87" s="153">
        <f t="shared" si="36"/>
        <v>189836.88</v>
      </c>
      <c r="BL87" s="153">
        <f t="shared" si="33"/>
        <v>0</v>
      </c>
      <c r="BM87" s="70">
        <f t="shared" si="37"/>
        <v>20278.07</v>
      </c>
      <c r="BN87" s="70">
        <f t="shared" si="37"/>
        <v>0</v>
      </c>
      <c r="BO87" s="70">
        <f t="shared" si="37"/>
        <v>26641.48</v>
      </c>
      <c r="BP87" s="70">
        <f t="shared" si="37"/>
        <v>0</v>
      </c>
      <c r="BQ87" s="70">
        <f t="shared" si="37"/>
        <v>142917.32999999999</v>
      </c>
      <c r="BR87" s="70">
        <f t="shared" si="37"/>
        <v>0</v>
      </c>
      <c r="BS87" s="70">
        <f t="shared" si="37"/>
        <v>0</v>
      </c>
      <c r="BT87" s="70">
        <f t="shared" si="37"/>
        <v>0</v>
      </c>
      <c r="CK87" s="70">
        <v>20278.07</v>
      </c>
      <c r="CM87" s="70">
        <v>26641.48</v>
      </c>
      <c r="CO87" s="25">
        <v>132479.53</v>
      </c>
      <c r="CU87" s="25">
        <v>0</v>
      </c>
      <c r="CW87" s="25">
        <v>10437.799999999999</v>
      </c>
      <c r="DU87" s="70"/>
      <c r="DZ87" s="70">
        <f t="shared" si="28"/>
        <v>0</v>
      </c>
      <c r="EE87" s="70">
        <f t="shared" si="29"/>
        <v>0</v>
      </c>
    </row>
    <row r="88" spans="1:135" ht="60" x14ac:dyDescent="0.25">
      <c r="A88" s="14">
        <v>85</v>
      </c>
      <c r="B88" s="15" t="s">
        <v>1134</v>
      </c>
      <c r="C88" s="14">
        <v>2021</v>
      </c>
      <c r="D88" s="14" t="s">
        <v>1147</v>
      </c>
      <c r="E88" s="15" t="s">
        <v>861</v>
      </c>
      <c r="F88" s="14" t="s">
        <v>350</v>
      </c>
      <c r="G88" s="14" t="s">
        <v>351</v>
      </c>
      <c r="I88" s="69" t="s">
        <v>1148</v>
      </c>
      <c r="J88" s="14" t="s">
        <v>1147</v>
      </c>
      <c r="K88" s="14" t="s">
        <v>1149</v>
      </c>
      <c r="L88" s="14">
        <v>70108447975</v>
      </c>
      <c r="M88" s="101" t="s">
        <v>865</v>
      </c>
      <c r="N88" s="14" t="s">
        <v>866</v>
      </c>
      <c r="O88" s="14">
        <v>10450</v>
      </c>
      <c r="P88" s="20" t="s">
        <v>867</v>
      </c>
      <c r="Q88" s="43" t="s">
        <v>1150</v>
      </c>
      <c r="R88" s="23" t="s">
        <v>1151</v>
      </c>
      <c r="S88" s="49" t="s">
        <v>71</v>
      </c>
      <c r="T88" s="36" t="s">
        <v>74</v>
      </c>
      <c r="U88" s="55" t="s">
        <v>870</v>
      </c>
      <c r="V88" s="67" t="s">
        <v>871</v>
      </c>
      <c r="X88" s="14" t="s">
        <v>726</v>
      </c>
      <c r="AL88" s="55" t="s">
        <v>44</v>
      </c>
      <c r="AM88" s="25">
        <f t="shared" si="38"/>
        <v>2693885.65</v>
      </c>
      <c r="AO88" s="104">
        <v>2693885.65</v>
      </c>
      <c r="AR88" s="55" t="s">
        <v>872</v>
      </c>
      <c r="AS88" s="111" t="s">
        <v>961</v>
      </c>
      <c r="AT88" s="55" t="s">
        <v>135</v>
      </c>
      <c r="AU88" s="55" t="s">
        <v>361</v>
      </c>
      <c r="AV88" s="55" t="s">
        <v>376</v>
      </c>
      <c r="AW88" s="55" t="s">
        <v>361</v>
      </c>
      <c r="AY88" s="55" t="s">
        <v>39</v>
      </c>
      <c r="BB88" s="92">
        <v>44560</v>
      </c>
      <c r="BG88" s="92">
        <v>44708</v>
      </c>
      <c r="BH88" s="55" t="s">
        <v>1179</v>
      </c>
      <c r="BK88" s="153">
        <f t="shared" si="36"/>
        <v>416591.01</v>
      </c>
      <c r="BL88" s="153">
        <f t="shared" si="33"/>
        <v>91632.51</v>
      </c>
      <c r="BM88" s="70">
        <f t="shared" si="37"/>
        <v>0</v>
      </c>
      <c r="BN88" s="70">
        <f t="shared" si="37"/>
        <v>0</v>
      </c>
      <c r="BO88" s="70">
        <f t="shared" si="37"/>
        <v>416591.01</v>
      </c>
      <c r="BP88" s="70">
        <f t="shared" si="37"/>
        <v>91632.51</v>
      </c>
      <c r="BQ88" s="70">
        <f t="shared" si="37"/>
        <v>0</v>
      </c>
      <c r="BR88" s="70">
        <f t="shared" si="37"/>
        <v>0</v>
      </c>
      <c r="BS88" s="70">
        <f t="shared" si="37"/>
        <v>0</v>
      </c>
      <c r="BT88" s="70">
        <f t="shared" si="37"/>
        <v>0</v>
      </c>
      <c r="CM88" s="70">
        <v>149314.07</v>
      </c>
      <c r="CN88" s="70">
        <v>91632.51</v>
      </c>
      <c r="CU88" s="25">
        <v>183920.97</v>
      </c>
      <c r="DC88" s="25">
        <v>83355.97</v>
      </c>
      <c r="DU88" s="70"/>
      <c r="DZ88" s="70">
        <f t="shared" si="28"/>
        <v>0</v>
      </c>
      <c r="EE88" s="70">
        <f t="shared" si="29"/>
        <v>0</v>
      </c>
    </row>
    <row r="89" spans="1:135" ht="63" x14ac:dyDescent="0.25">
      <c r="A89" s="14">
        <v>86</v>
      </c>
      <c r="B89" s="130" t="s">
        <v>1227</v>
      </c>
      <c r="C89" s="52">
        <v>2021</v>
      </c>
      <c r="D89" s="14" t="s">
        <v>1152</v>
      </c>
      <c r="E89" s="15" t="s">
        <v>466</v>
      </c>
      <c r="F89" s="52" t="s">
        <v>350</v>
      </c>
      <c r="G89" s="52" t="s">
        <v>420</v>
      </c>
      <c r="I89" s="117" t="s">
        <v>1153</v>
      </c>
      <c r="J89" s="14" t="s">
        <v>978</v>
      </c>
      <c r="K89" s="14" t="s">
        <v>922</v>
      </c>
      <c r="L89" s="14">
        <v>84214771175</v>
      </c>
      <c r="M89" s="52" t="s">
        <v>468</v>
      </c>
      <c r="N89" s="52" t="s">
        <v>368</v>
      </c>
      <c r="O89" s="52">
        <v>10000</v>
      </c>
      <c r="P89" s="28" t="s">
        <v>606</v>
      </c>
      <c r="Q89" s="46" t="s">
        <v>979</v>
      </c>
      <c r="R89" s="37" t="s">
        <v>608</v>
      </c>
      <c r="S89" s="49" t="s">
        <v>51</v>
      </c>
      <c r="T89" s="36" t="s">
        <v>74</v>
      </c>
      <c r="U89" s="55" t="s">
        <v>530</v>
      </c>
      <c r="V89" s="67" t="s">
        <v>554</v>
      </c>
      <c r="AJ89" s="14" t="s">
        <v>726</v>
      </c>
      <c r="AL89" s="55" t="s">
        <v>44</v>
      </c>
      <c r="AM89" s="25">
        <f t="shared" si="38"/>
        <v>9494402.3000000007</v>
      </c>
      <c r="AO89" s="25">
        <v>9494402.3000000007</v>
      </c>
      <c r="AQ89" s="25"/>
      <c r="AR89" s="55" t="s">
        <v>650</v>
      </c>
      <c r="AS89" s="26" t="s">
        <v>651</v>
      </c>
      <c r="AT89" s="20" t="s">
        <v>172</v>
      </c>
      <c r="AU89" s="55" t="s">
        <v>361</v>
      </c>
      <c r="AV89" s="55" t="s">
        <v>361</v>
      </c>
      <c r="AW89" s="55" t="s">
        <v>361</v>
      </c>
      <c r="AY89" s="49" t="s">
        <v>42</v>
      </c>
      <c r="AZ89" s="55" t="s">
        <v>1154</v>
      </c>
      <c r="BB89" s="103" t="s">
        <v>1247</v>
      </c>
      <c r="BK89" s="153">
        <f t="shared" si="36"/>
        <v>0</v>
      </c>
      <c r="BL89" s="153">
        <f t="shared" si="36"/>
        <v>0</v>
      </c>
      <c r="BM89" s="70"/>
      <c r="BN89" s="70"/>
      <c r="BO89" s="70"/>
      <c r="BP89" s="70"/>
      <c r="BQ89" s="70"/>
      <c r="BR89" s="70"/>
      <c r="BS89" s="70"/>
      <c r="BT89" s="70"/>
      <c r="CH89" s="70"/>
      <c r="DU89" s="70"/>
      <c r="DZ89" s="70">
        <f t="shared" si="28"/>
        <v>0</v>
      </c>
      <c r="EE89" s="70">
        <f t="shared" si="29"/>
        <v>0</v>
      </c>
    </row>
    <row r="90" spans="1:135" ht="60" x14ac:dyDescent="0.25">
      <c r="A90" s="14">
        <v>87</v>
      </c>
      <c r="B90" s="15" t="s">
        <v>1158</v>
      </c>
      <c r="C90" s="52">
        <v>2021</v>
      </c>
      <c r="D90" s="14" t="s">
        <v>800</v>
      </c>
      <c r="E90" s="36" t="s">
        <v>1159</v>
      </c>
      <c r="F90" s="52" t="s">
        <v>350</v>
      </c>
      <c r="G90" s="52" t="s">
        <v>351</v>
      </c>
      <c r="I90" s="12" t="s">
        <v>1160</v>
      </c>
      <c r="J90" s="14" t="s">
        <v>800</v>
      </c>
      <c r="K90" s="14" t="s">
        <v>1161</v>
      </c>
      <c r="L90" s="14">
        <v>61839748667</v>
      </c>
      <c r="M90" s="14" t="s">
        <v>1162</v>
      </c>
      <c r="N90" s="52" t="s">
        <v>368</v>
      </c>
      <c r="O90" s="52">
        <v>10000</v>
      </c>
      <c r="P90" s="28" t="s">
        <v>1163</v>
      </c>
      <c r="Q90" s="46" t="s">
        <v>1164</v>
      </c>
      <c r="R90" s="23" t="s">
        <v>1165</v>
      </c>
      <c r="S90" s="49" t="s">
        <v>51</v>
      </c>
      <c r="T90" s="36" t="s">
        <v>74</v>
      </c>
      <c r="U90" s="55" t="s">
        <v>461</v>
      </c>
      <c r="V90" s="67" t="s">
        <v>554</v>
      </c>
      <c r="AJ90" s="14" t="s">
        <v>726</v>
      </c>
      <c r="AL90" s="55" t="s">
        <v>49</v>
      </c>
      <c r="AM90" s="25">
        <f t="shared" si="38"/>
        <v>3454537.5</v>
      </c>
      <c r="AO90" s="25">
        <v>2833912.5</v>
      </c>
      <c r="AP90" s="25">
        <v>620625</v>
      </c>
      <c r="AR90" s="55" t="s">
        <v>1166</v>
      </c>
      <c r="AS90" s="26" t="s">
        <v>485</v>
      </c>
      <c r="AT90" s="20" t="s">
        <v>579</v>
      </c>
      <c r="AU90" s="55" t="s">
        <v>361</v>
      </c>
      <c r="AV90" s="55" t="s">
        <v>361</v>
      </c>
      <c r="AW90" s="55" t="s">
        <v>361</v>
      </c>
      <c r="AY90" s="49" t="s">
        <v>36</v>
      </c>
      <c r="BB90" s="92">
        <v>44543</v>
      </c>
      <c r="BK90" s="153">
        <f t="shared" si="36"/>
        <v>883988.93</v>
      </c>
      <c r="BL90" s="153">
        <f t="shared" si="36"/>
        <v>72417.119999999995</v>
      </c>
      <c r="BM90" s="70">
        <f t="shared" ref="BM90:BT90" si="39">BU90+CK90+CC90+CS90+DA90+DI90</f>
        <v>0</v>
      </c>
      <c r="BN90" s="70">
        <f t="shared" si="39"/>
        <v>0</v>
      </c>
      <c r="BO90" s="70">
        <f t="shared" si="39"/>
        <v>749008.39</v>
      </c>
      <c r="BP90" s="70">
        <f t="shared" si="39"/>
        <v>72417.119999999995</v>
      </c>
      <c r="BQ90" s="70">
        <f t="shared" si="39"/>
        <v>134980.54</v>
      </c>
      <c r="BR90" s="70">
        <f t="shared" si="39"/>
        <v>0</v>
      </c>
      <c r="BS90" s="70">
        <f t="shared" si="39"/>
        <v>0</v>
      </c>
      <c r="BT90" s="70">
        <f t="shared" si="39"/>
        <v>0</v>
      </c>
      <c r="CH90" s="13"/>
      <c r="CM90" s="70">
        <v>181336.4</v>
      </c>
      <c r="CN90" s="70">
        <v>72417.119999999995</v>
      </c>
      <c r="CO90" s="25">
        <v>0</v>
      </c>
      <c r="CU90" s="25">
        <v>567671.99</v>
      </c>
      <c r="CW90" s="25">
        <v>27258.95</v>
      </c>
      <c r="DE90" s="25">
        <v>107721.59</v>
      </c>
      <c r="DU90" s="70"/>
      <c r="DZ90" s="70">
        <f t="shared" si="28"/>
        <v>0</v>
      </c>
      <c r="EB90" s="70">
        <v>488863.85</v>
      </c>
      <c r="EE90" s="70">
        <f t="shared" si="29"/>
        <v>488863.85</v>
      </c>
    </row>
    <row r="91" spans="1:135" ht="75" x14ac:dyDescent="0.25">
      <c r="A91" s="14">
        <v>88</v>
      </c>
      <c r="B91" s="130" t="s">
        <v>1294</v>
      </c>
      <c r="C91" s="52">
        <v>2021</v>
      </c>
      <c r="D91" s="14" t="s">
        <v>800</v>
      </c>
      <c r="E91" s="49" t="s">
        <v>1167</v>
      </c>
      <c r="F91" s="52" t="s">
        <v>350</v>
      </c>
      <c r="G91" s="14" t="s">
        <v>365</v>
      </c>
      <c r="I91" s="36" t="s">
        <v>1168</v>
      </c>
      <c r="J91" s="14" t="s">
        <v>1169</v>
      </c>
      <c r="K91" s="14" t="s">
        <v>1053</v>
      </c>
      <c r="L91" s="52">
        <v>39982657045</v>
      </c>
      <c r="M91" s="55" t="s">
        <v>1170</v>
      </c>
      <c r="N91" s="52" t="s">
        <v>368</v>
      </c>
      <c r="O91" s="52">
        <v>10000</v>
      </c>
      <c r="P91" s="68" t="s">
        <v>1171</v>
      </c>
      <c r="Q91" s="80" t="s">
        <v>1172</v>
      </c>
      <c r="R91" s="37" t="s">
        <v>1173</v>
      </c>
      <c r="S91" s="49" t="s">
        <v>51</v>
      </c>
      <c r="T91" s="36" t="s">
        <v>74</v>
      </c>
      <c r="U91" s="55" t="s">
        <v>461</v>
      </c>
      <c r="V91" s="67" t="s">
        <v>1144</v>
      </c>
      <c r="AE91" s="14"/>
      <c r="AF91" s="14" t="s">
        <v>726</v>
      </c>
      <c r="AJ91" s="14" t="s">
        <v>726</v>
      </c>
      <c r="AL91" s="55" t="s">
        <v>49</v>
      </c>
      <c r="AM91" s="25">
        <f t="shared" si="38"/>
        <v>2680080.2400000002</v>
      </c>
      <c r="AO91" s="25">
        <v>2250888</v>
      </c>
      <c r="AP91" s="70">
        <v>429192.24</v>
      </c>
      <c r="AR91" s="55" t="s">
        <v>1174</v>
      </c>
      <c r="AS91" s="26" t="s">
        <v>1175</v>
      </c>
      <c r="AT91" s="20" t="s">
        <v>188</v>
      </c>
      <c r="AU91" s="55" t="s">
        <v>361</v>
      </c>
      <c r="AV91" s="55" t="s">
        <v>361</v>
      </c>
      <c r="AW91" s="55" t="s">
        <v>361</v>
      </c>
      <c r="AY91" s="49" t="s">
        <v>42</v>
      </c>
      <c r="BB91" s="103" t="s">
        <v>1329</v>
      </c>
      <c r="BK91" s="153">
        <f t="shared" si="36"/>
        <v>0</v>
      </c>
      <c r="BL91" s="153">
        <f t="shared" si="36"/>
        <v>0</v>
      </c>
      <c r="BN91" s="70"/>
      <c r="BP91" s="70"/>
      <c r="BR91" s="70"/>
      <c r="BT91" s="70"/>
      <c r="DU91" s="70"/>
      <c r="DZ91" s="70">
        <f t="shared" si="28"/>
        <v>0</v>
      </c>
      <c r="EE91" s="70">
        <f t="shared" si="29"/>
        <v>0</v>
      </c>
    </row>
    <row r="92" spans="1:135" ht="89.25" x14ac:dyDescent="0.25">
      <c r="A92" s="14">
        <v>89</v>
      </c>
      <c r="B92" s="15" t="s">
        <v>1180</v>
      </c>
      <c r="C92" s="52">
        <v>2021</v>
      </c>
      <c r="D92" s="14" t="s">
        <v>1181</v>
      </c>
      <c r="E92" s="49" t="s">
        <v>1189</v>
      </c>
      <c r="F92" s="52" t="s">
        <v>350</v>
      </c>
      <c r="G92" s="14" t="s">
        <v>455</v>
      </c>
      <c r="I92" s="68" t="s">
        <v>1182</v>
      </c>
      <c r="J92" s="14" t="s">
        <v>1183</v>
      </c>
      <c r="K92" s="14" t="s">
        <v>1322</v>
      </c>
      <c r="L92" s="52">
        <v>15138645646</v>
      </c>
      <c r="M92" s="51" t="s">
        <v>1184</v>
      </c>
      <c r="N92" s="52" t="s">
        <v>368</v>
      </c>
      <c r="O92" s="52">
        <v>10000</v>
      </c>
      <c r="P92" s="80" t="s">
        <v>1185</v>
      </c>
      <c r="Q92" s="80" t="s">
        <v>1186</v>
      </c>
      <c r="R92" s="23" t="s">
        <v>1187</v>
      </c>
      <c r="S92" s="49" t="s">
        <v>51</v>
      </c>
      <c r="T92" s="36" t="s">
        <v>74</v>
      </c>
      <c r="U92" s="55" t="s">
        <v>461</v>
      </c>
      <c r="V92" s="67" t="s">
        <v>554</v>
      </c>
      <c r="AJ92" s="14" t="s">
        <v>1225</v>
      </c>
      <c r="AL92" s="55" t="s">
        <v>49</v>
      </c>
      <c r="AM92" s="25">
        <f t="shared" si="38"/>
        <v>1379992.8</v>
      </c>
      <c r="AO92" s="25">
        <v>898353.3</v>
      </c>
      <c r="AP92" s="70">
        <v>481639.5</v>
      </c>
      <c r="AR92" s="158" t="s">
        <v>1188</v>
      </c>
      <c r="AS92" s="26" t="s">
        <v>485</v>
      </c>
      <c r="AT92" s="20" t="s">
        <v>579</v>
      </c>
      <c r="AU92" s="55" t="s">
        <v>361</v>
      </c>
      <c r="AV92" s="55" t="s">
        <v>361</v>
      </c>
      <c r="AW92" s="55" t="s">
        <v>361</v>
      </c>
      <c r="AY92" s="49" t="s">
        <v>36</v>
      </c>
      <c r="BB92" s="92">
        <v>44691</v>
      </c>
      <c r="BK92" s="153">
        <f t="shared" si="36"/>
        <v>342866.47</v>
      </c>
      <c r="BL92" s="153">
        <f t="shared" si="36"/>
        <v>0</v>
      </c>
      <c r="BM92" s="70">
        <f t="shared" ref="BM92:BT106" si="40">BU92+CK92+CC92+CS92+DA92+DI92</f>
        <v>0</v>
      </c>
      <c r="BN92" s="70">
        <f t="shared" si="40"/>
        <v>0</v>
      </c>
      <c r="BO92" s="70">
        <f t="shared" si="40"/>
        <v>237177.72</v>
      </c>
      <c r="BP92" s="70">
        <f t="shared" si="40"/>
        <v>0</v>
      </c>
      <c r="BQ92" s="70">
        <f t="shared" si="40"/>
        <v>105688.75</v>
      </c>
      <c r="BR92" s="70">
        <f t="shared" si="40"/>
        <v>0</v>
      </c>
      <c r="BS92" s="70">
        <f t="shared" si="40"/>
        <v>0</v>
      </c>
      <c r="BT92" s="70">
        <f t="shared" si="40"/>
        <v>0</v>
      </c>
      <c r="CM92" s="70">
        <v>49915.66</v>
      </c>
      <c r="CU92" s="25">
        <v>187262.06</v>
      </c>
      <c r="CW92" s="25">
        <v>105688.75</v>
      </c>
      <c r="DZ92" s="70">
        <f t="shared" si="28"/>
        <v>0</v>
      </c>
      <c r="EE92" s="70">
        <f t="shared" si="29"/>
        <v>0</v>
      </c>
    </row>
    <row r="93" spans="1:135" ht="75" x14ac:dyDescent="0.25">
      <c r="A93" s="14">
        <v>90</v>
      </c>
      <c r="B93" s="15" t="s">
        <v>1203</v>
      </c>
      <c r="C93" s="52">
        <v>2021</v>
      </c>
      <c r="D93" s="14" t="s">
        <v>1204</v>
      </c>
      <c r="E93" s="49" t="s">
        <v>1167</v>
      </c>
      <c r="F93" s="52" t="s">
        <v>350</v>
      </c>
      <c r="G93" s="14" t="s">
        <v>365</v>
      </c>
      <c r="I93" s="64" t="s">
        <v>1205</v>
      </c>
      <c r="J93" s="52" t="s">
        <v>1206</v>
      </c>
      <c r="K93" s="52" t="s">
        <v>879</v>
      </c>
      <c r="L93" s="52">
        <v>39982657045</v>
      </c>
      <c r="M93" s="55" t="s">
        <v>1170</v>
      </c>
      <c r="N93" s="52" t="s">
        <v>368</v>
      </c>
      <c r="O93" s="52">
        <v>10000</v>
      </c>
      <c r="P93" s="68" t="s">
        <v>1207</v>
      </c>
      <c r="Q93" s="52" t="s">
        <v>1208</v>
      </c>
      <c r="R93" s="23" t="s">
        <v>1209</v>
      </c>
      <c r="S93" s="49" t="s">
        <v>51</v>
      </c>
      <c r="T93" s="36" t="s">
        <v>74</v>
      </c>
      <c r="U93" s="55" t="s">
        <v>461</v>
      </c>
      <c r="V93" s="67" t="s">
        <v>1144</v>
      </c>
      <c r="AJ93" s="14" t="s">
        <v>726</v>
      </c>
      <c r="AL93" s="55" t="s">
        <v>49</v>
      </c>
      <c r="AM93" s="25">
        <f t="shared" si="38"/>
        <v>51629309.959999993</v>
      </c>
      <c r="AO93" s="57">
        <v>2440490.5499999998</v>
      </c>
      <c r="AP93" s="57">
        <v>49188819.409999996</v>
      </c>
      <c r="AR93" s="55" t="s">
        <v>1174</v>
      </c>
      <c r="AS93" s="26" t="s">
        <v>1175</v>
      </c>
      <c r="AT93" s="20" t="s">
        <v>188</v>
      </c>
      <c r="AU93" s="55" t="s">
        <v>361</v>
      </c>
      <c r="AV93" s="55" t="s">
        <v>361</v>
      </c>
      <c r="AW93" s="55" t="s">
        <v>376</v>
      </c>
      <c r="AY93" s="49" t="s">
        <v>36</v>
      </c>
      <c r="BB93" s="92">
        <v>44664</v>
      </c>
      <c r="BK93" s="153">
        <f t="shared" si="36"/>
        <v>11432064.880000001</v>
      </c>
      <c r="BL93" s="153">
        <f t="shared" si="36"/>
        <v>0</v>
      </c>
      <c r="BM93" s="70">
        <f t="shared" si="40"/>
        <v>0</v>
      </c>
      <c r="BN93" s="70">
        <f t="shared" si="40"/>
        <v>0</v>
      </c>
      <c r="BO93" s="70">
        <f t="shared" si="40"/>
        <v>642837.78</v>
      </c>
      <c r="BP93" s="70">
        <f t="shared" si="40"/>
        <v>0</v>
      </c>
      <c r="BQ93" s="70">
        <f t="shared" si="40"/>
        <v>10789227.100000001</v>
      </c>
      <c r="BR93" s="70">
        <f t="shared" si="40"/>
        <v>0</v>
      </c>
      <c r="BS93" s="70">
        <f t="shared" si="40"/>
        <v>0</v>
      </c>
      <c r="BT93" s="70">
        <f t="shared" si="40"/>
        <v>0</v>
      </c>
      <c r="CM93" s="25">
        <v>16216.25</v>
      </c>
      <c r="CO93" s="25">
        <v>0</v>
      </c>
      <c r="CU93" s="25">
        <v>626621.53</v>
      </c>
      <c r="CW93" s="25">
        <v>10428854.210000001</v>
      </c>
      <c r="DE93" s="25">
        <v>360372.89</v>
      </c>
      <c r="DZ93" s="70">
        <f t="shared" si="28"/>
        <v>0</v>
      </c>
      <c r="EE93" s="70">
        <f t="shared" si="29"/>
        <v>0</v>
      </c>
    </row>
    <row r="94" spans="1:135" ht="90" x14ac:dyDescent="0.25">
      <c r="A94" s="14">
        <v>91</v>
      </c>
      <c r="B94" s="15" t="s">
        <v>1217</v>
      </c>
      <c r="C94" s="52">
        <v>2021</v>
      </c>
      <c r="D94" s="14" t="s">
        <v>1218</v>
      </c>
      <c r="E94" s="49" t="s">
        <v>1219</v>
      </c>
      <c r="F94" s="52" t="s">
        <v>350</v>
      </c>
      <c r="G94" s="14" t="s">
        <v>420</v>
      </c>
      <c r="I94" s="49" t="s">
        <v>1216</v>
      </c>
      <c r="J94" s="52" t="s">
        <v>1220</v>
      </c>
      <c r="K94" s="52" t="s">
        <v>921</v>
      </c>
      <c r="L94" s="52">
        <v>12710048305</v>
      </c>
      <c r="M94" s="14" t="s">
        <v>1139</v>
      </c>
      <c r="N94" s="14" t="s">
        <v>1140</v>
      </c>
      <c r="O94" s="14">
        <v>48361</v>
      </c>
      <c r="P94" s="49" t="s">
        <v>1221</v>
      </c>
      <c r="Q94" s="66" t="s">
        <v>1222</v>
      </c>
      <c r="R94" s="66" t="s">
        <v>1223</v>
      </c>
      <c r="S94" s="49" t="s">
        <v>66</v>
      </c>
      <c r="T94" s="36" t="s">
        <v>74</v>
      </c>
      <c r="U94" s="55" t="s">
        <v>461</v>
      </c>
      <c r="V94" s="48" t="s">
        <v>1224</v>
      </c>
      <c r="AB94" s="14" t="s">
        <v>1225</v>
      </c>
      <c r="AL94" s="55" t="s">
        <v>45</v>
      </c>
      <c r="AM94" s="25">
        <f t="shared" si="38"/>
        <v>828777.87</v>
      </c>
      <c r="AP94" s="25">
        <v>828777.87</v>
      </c>
      <c r="AQ94" s="15"/>
      <c r="AR94" s="55" t="s">
        <v>1226</v>
      </c>
      <c r="AS94" s="55" t="s">
        <v>1145</v>
      </c>
      <c r="AT94" s="20" t="s">
        <v>186</v>
      </c>
      <c r="AU94" s="55" t="s">
        <v>361</v>
      </c>
      <c r="AV94" s="55" t="s">
        <v>361</v>
      </c>
      <c r="AW94" s="55" t="s">
        <v>361</v>
      </c>
      <c r="AY94" s="49" t="s">
        <v>36</v>
      </c>
      <c r="BB94" s="92">
        <v>44691</v>
      </c>
      <c r="BK94" s="153">
        <f t="shared" si="36"/>
        <v>182367.32</v>
      </c>
      <c r="BL94" s="153">
        <f t="shared" si="36"/>
        <v>0</v>
      </c>
      <c r="BM94" s="70">
        <f t="shared" si="40"/>
        <v>0</v>
      </c>
      <c r="BN94" s="70">
        <f t="shared" si="40"/>
        <v>0</v>
      </c>
      <c r="BO94" s="70">
        <f t="shared" si="40"/>
        <v>0</v>
      </c>
      <c r="BP94" s="70">
        <f t="shared" si="40"/>
        <v>0</v>
      </c>
      <c r="BQ94" s="70">
        <f t="shared" si="40"/>
        <v>182367.32</v>
      </c>
      <c r="BR94" s="70">
        <f t="shared" si="40"/>
        <v>0</v>
      </c>
      <c r="BS94" s="70">
        <f t="shared" si="40"/>
        <v>0</v>
      </c>
      <c r="BT94" s="70">
        <f t="shared" si="40"/>
        <v>0</v>
      </c>
      <c r="CO94" s="25">
        <v>40514.28</v>
      </c>
      <c r="CW94" s="25">
        <v>141853.04</v>
      </c>
      <c r="DZ94" s="70">
        <f t="shared" si="28"/>
        <v>0</v>
      </c>
      <c r="EE94" s="70">
        <f t="shared" si="29"/>
        <v>0</v>
      </c>
    </row>
    <row r="95" spans="1:135" ht="75" x14ac:dyDescent="0.25">
      <c r="A95" s="14">
        <v>92</v>
      </c>
      <c r="B95" s="15" t="s">
        <v>1228</v>
      </c>
      <c r="C95" s="52">
        <v>2021</v>
      </c>
      <c r="D95" s="14" t="s">
        <v>1229</v>
      </c>
      <c r="E95" s="49" t="s">
        <v>1167</v>
      </c>
      <c r="F95" s="52" t="s">
        <v>350</v>
      </c>
      <c r="G95" s="14" t="s">
        <v>365</v>
      </c>
      <c r="I95" s="69" t="s">
        <v>1230</v>
      </c>
      <c r="J95" s="52" t="s">
        <v>1231</v>
      </c>
      <c r="K95" s="14" t="s">
        <v>1232</v>
      </c>
      <c r="L95" s="52">
        <v>39982657045</v>
      </c>
      <c r="M95" s="55" t="s">
        <v>1170</v>
      </c>
      <c r="N95" s="52" t="s">
        <v>368</v>
      </c>
      <c r="O95" s="52">
        <v>10000</v>
      </c>
      <c r="P95" s="64" t="s">
        <v>1233</v>
      </c>
      <c r="Q95" s="66" t="s">
        <v>1234</v>
      </c>
      <c r="R95" s="49" t="s">
        <v>1235</v>
      </c>
      <c r="S95" s="49" t="s">
        <v>51</v>
      </c>
      <c r="T95" s="36" t="s">
        <v>74</v>
      </c>
      <c r="U95" s="55" t="s">
        <v>461</v>
      </c>
      <c r="V95" s="67" t="s">
        <v>1144</v>
      </c>
      <c r="AJ95" s="14" t="s">
        <v>726</v>
      </c>
      <c r="AL95" s="55" t="s">
        <v>49</v>
      </c>
      <c r="AM95" s="25">
        <f t="shared" si="38"/>
        <v>11652991.01</v>
      </c>
      <c r="AO95" s="25">
        <v>6898162.3899999997</v>
      </c>
      <c r="AP95" s="25">
        <v>4754828.62</v>
      </c>
      <c r="AR95" s="55" t="s">
        <v>1174</v>
      </c>
      <c r="AS95" s="26" t="s">
        <v>1175</v>
      </c>
      <c r="AT95" s="20" t="s">
        <v>188</v>
      </c>
      <c r="AU95" s="55" t="s">
        <v>361</v>
      </c>
      <c r="AV95" s="55" t="s">
        <v>361</v>
      </c>
      <c r="AW95" s="55" t="s">
        <v>376</v>
      </c>
      <c r="AY95" s="49" t="s">
        <v>36</v>
      </c>
      <c r="BB95" s="92">
        <v>44665</v>
      </c>
      <c r="BK95" s="153">
        <f t="shared" si="36"/>
        <v>2585315.3099999996</v>
      </c>
      <c r="BL95" s="153">
        <f t="shared" si="36"/>
        <v>0</v>
      </c>
      <c r="BM95" s="70">
        <f t="shared" si="40"/>
        <v>0</v>
      </c>
      <c r="BN95" s="70">
        <f t="shared" si="40"/>
        <v>0</v>
      </c>
      <c r="BO95" s="70">
        <f t="shared" si="40"/>
        <v>0</v>
      </c>
      <c r="BP95" s="70">
        <f t="shared" si="40"/>
        <v>0</v>
      </c>
      <c r="BQ95" s="70">
        <f t="shared" si="40"/>
        <v>2585315.3099999996</v>
      </c>
      <c r="BR95" s="70">
        <f t="shared" si="40"/>
        <v>0</v>
      </c>
      <c r="BS95" s="70">
        <f t="shared" si="40"/>
        <v>0</v>
      </c>
      <c r="BT95" s="70">
        <f t="shared" si="40"/>
        <v>0</v>
      </c>
      <c r="CW95" s="25">
        <v>2269242.2799999998</v>
      </c>
      <c r="DE95" s="25">
        <v>316073.03000000003</v>
      </c>
      <c r="DZ95" s="70">
        <f t="shared" si="28"/>
        <v>0</v>
      </c>
      <c r="EE95" s="70">
        <f t="shared" si="29"/>
        <v>0</v>
      </c>
    </row>
    <row r="96" spans="1:135" ht="99" customHeight="1" x14ac:dyDescent="0.25">
      <c r="A96" s="14">
        <v>93</v>
      </c>
      <c r="B96" s="15" t="s">
        <v>1236</v>
      </c>
      <c r="C96" s="52">
        <v>2021</v>
      </c>
      <c r="D96" s="14" t="s">
        <v>1229</v>
      </c>
      <c r="E96" s="80" t="s">
        <v>672</v>
      </c>
      <c r="F96" s="52" t="s">
        <v>350</v>
      </c>
      <c r="G96" s="14" t="s">
        <v>351</v>
      </c>
      <c r="I96" s="49" t="s">
        <v>1237</v>
      </c>
      <c r="J96" s="52" t="s">
        <v>1231</v>
      </c>
      <c r="K96" s="14" t="s">
        <v>1238</v>
      </c>
      <c r="L96" s="52">
        <v>86457466637</v>
      </c>
      <c r="M96" s="52" t="s">
        <v>673</v>
      </c>
      <c r="N96" s="52" t="s">
        <v>368</v>
      </c>
      <c r="O96" s="52">
        <v>10000</v>
      </c>
      <c r="P96" s="80" t="s">
        <v>674</v>
      </c>
      <c r="Q96" s="52" t="s">
        <v>1239</v>
      </c>
      <c r="R96" s="55" t="s">
        <v>676</v>
      </c>
      <c r="S96" s="49" t="s">
        <v>51</v>
      </c>
      <c r="T96" s="36" t="s">
        <v>74</v>
      </c>
      <c r="U96" s="55" t="s">
        <v>461</v>
      </c>
      <c r="V96" s="48" t="s">
        <v>1224</v>
      </c>
      <c r="AE96" s="14" t="s">
        <v>726</v>
      </c>
      <c r="AL96" s="55" t="s">
        <v>44</v>
      </c>
      <c r="AM96" s="25">
        <f t="shared" si="38"/>
        <v>7703325</v>
      </c>
      <c r="AO96" s="74">
        <v>7703325</v>
      </c>
      <c r="AR96" s="159" t="s">
        <v>1240</v>
      </c>
      <c r="AS96" s="26" t="s">
        <v>485</v>
      </c>
      <c r="AT96" s="20" t="s">
        <v>579</v>
      </c>
      <c r="AU96" s="55" t="s">
        <v>361</v>
      </c>
      <c r="AV96" s="55" t="s">
        <v>361</v>
      </c>
      <c r="AW96" s="55" t="s">
        <v>361</v>
      </c>
      <c r="AY96" s="49" t="s">
        <v>36</v>
      </c>
      <c r="BB96" s="92">
        <v>44692</v>
      </c>
      <c r="BI96" s="115" t="s">
        <v>1321</v>
      </c>
      <c r="BJ96" s="152">
        <v>1505907.2</v>
      </c>
      <c r="BK96" s="153">
        <f t="shared" si="36"/>
        <v>2029468.8599999999</v>
      </c>
      <c r="BL96" s="153">
        <f t="shared" si="36"/>
        <v>0</v>
      </c>
      <c r="BM96" s="70">
        <f t="shared" si="40"/>
        <v>0</v>
      </c>
      <c r="BN96" s="70">
        <f t="shared" si="40"/>
        <v>0</v>
      </c>
      <c r="BO96" s="70">
        <f t="shared" si="40"/>
        <v>2029468.8599999999</v>
      </c>
      <c r="BP96" s="70">
        <f t="shared" si="40"/>
        <v>0</v>
      </c>
      <c r="BQ96" s="70">
        <f t="shared" si="40"/>
        <v>0</v>
      </c>
      <c r="BR96" s="70">
        <f t="shared" si="40"/>
        <v>0</v>
      </c>
      <c r="BS96" s="70">
        <f t="shared" si="40"/>
        <v>0</v>
      </c>
      <c r="BT96" s="70">
        <f t="shared" si="40"/>
        <v>0</v>
      </c>
      <c r="CU96" s="25">
        <v>732001.04</v>
      </c>
      <c r="DC96" s="25">
        <v>654757.9</v>
      </c>
      <c r="DK96" s="25">
        <v>642709.92000000004</v>
      </c>
      <c r="DZ96" s="70">
        <f t="shared" si="28"/>
        <v>0</v>
      </c>
      <c r="EE96" s="70">
        <f t="shared" si="29"/>
        <v>0</v>
      </c>
    </row>
    <row r="97" spans="1:135" ht="105" x14ac:dyDescent="0.25">
      <c r="A97" s="14">
        <v>94</v>
      </c>
      <c r="B97" s="15" t="s">
        <v>1255</v>
      </c>
      <c r="C97" s="52">
        <v>2022</v>
      </c>
      <c r="D97" s="14" t="s">
        <v>1256</v>
      </c>
      <c r="E97" s="36" t="s">
        <v>466</v>
      </c>
      <c r="F97" s="52" t="s">
        <v>350</v>
      </c>
      <c r="G97" s="14" t="s">
        <v>420</v>
      </c>
      <c r="I97" s="49" t="s">
        <v>1257</v>
      </c>
      <c r="J97" s="52" t="s">
        <v>845</v>
      </c>
      <c r="K97" s="14" t="s">
        <v>921</v>
      </c>
      <c r="L97" s="14">
        <v>84214771175</v>
      </c>
      <c r="M97" s="52" t="s">
        <v>468</v>
      </c>
      <c r="N97" s="52" t="s">
        <v>368</v>
      </c>
      <c r="O97" s="52">
        <v>10000</v>
      </c>
      <c r="P97" s="66" t="s">
        <v>1027</v>
      </c>
      <c r="Q97" s="49" t="s">
        <v>1258</v>
      </c>
      <c r="R97" s="23" t="s">
        <v>1029</v>
      </c>
      <c r="S97" s="49" t="s">
        <v>51</v>
      </c>
      <c r="T97" s="36" t="s">
        <v>74</v>
      </c>
      <c r="U97" s="55" t="s">
        <v>461</v>
      </c>
      <c r="V97" s="48" t="s">
        <v>1224</v>
      </c>
      <c r="AJ97" s="14" t="s">
        <v>726</v>
      </c>
      <c r="AL97" s="55" t="s">
        <v>44</v>
      </c>
      <c r="AM97" s="25">
        <f t="shared" si="38"/>
        <v>9636977</v>
      </c>
      <c r="AO97" s="25">
        <v>9636977</v>
      </c>
      <c r="AR97" s="55" t="s">
        <v>650</v>
      </c>
      <c r="AS97" s="26" t="s">
        <v>651</v>
      </c>
      <c r="AT97" s="20" t="s">
        <v>172</v>
      </c>
      <c r="AU97" s="55" t="s">
        <v>361</v>
      </c>
      <c r="AV97" s="55" t="s">
        <v>361</v>
      </c>
      <c r="AW97" s="55" t="s">
        <v>361</v>
      </c>
      <c r="AY97" s="49" t="s">
        <v>36</v>
      </c>
      <c r="BB97" s="92">
        <v>44665</v>
      </c>
      <c r="BI97" s="115" t="s">
        <v>1295</v>
      </c>
      <c r="BJ97" s="152">
        <f>200000*7.547819</f>
        <v>1509563.7999999998</v>
      </c>
      <c r="BK97" s="153">
        <f t="shared" si="36"/>
        <v>2569606.75</v>
      </c>
      <c r="BL97" s="153">
        <f t="shared" si="36"/>
        <v>0</v>
      </c>
      <c r="BM97" s="70">
        <f t="shared" si="40"/>
        <v>0</v>
      </c>
      <c r="BN97" s="70">
        <f t="shared" si="40"/>
        <v>0</v>
      </c>
      <c r="BO97" s="70">
        <f t="shared" si="40"/>
        <v>2569606.75</v>
      </c>
      <c r="BP97" s="70">
        <f t="shared" si="40"/>
        <v>0</v>
      </c>
      <c r="BQ97" s="70">
        <f t="shared" si="40"/>
        <v>0</v>
      </c>
      <c r="BR97" s="70">
        <f t="shared" si="40"/>
        <v>0</v>
      </c>
      <c r="BS97" s="70">
        <f t="shared" si="40"/>
        <v>0</v>
      </c>
      <c r="BT97" s="70">
        <f t="shared" si="40"/>
        <v>0</v>
      </c>
      <c r="CU97" s="25">
        <v>2569606.75</v>
      </c>
      <c r="DZ97" s="70">
        <f t="shared" si="28"/>
        <v>0</v>
      </c>
      <c r="EE97" s="70">
        <f t="shared" si="29"/>
        <v>0</v>
      </c>
    </row>
    <row r="98" spans="1:135" ht="90" x14ac:dyDescent="0.25">
      <c r="A98" s="14">
        <v>95</v>
      </c>
      <c r="B98" s="15" t="s">
        <v>1260</v>
      </c>
      <c r="C98" s="52">
        <v>2022</v>
      </c>
      <c r="D98" s="14" t="s">
        <v>845</v>
      </c>
      <c r="E98" s="15" t="s">
        <v>728</v>
      </c>
      <c r="F98" s="52" t="s">
        <v>350</v>
      </c>
      <c r="G98" s="14" t="s">
        <v>365</v>
      </c>
      <c r="I98" s="49" t="s">
        <v>1261</v>
      </c>
      <c r="J98" s="52" t="s">
        <v>804</v>
      </c>
      <c r="K98" s="14" t="s">
        <v>1262</v>
      </c>
      <c r="L98" s="52">
        <v>16536095427</v>
      </c>
      <c r="M98" s="20" t="s">
        <v>730</v>
      </c>
      <c r="N98" s="52" t="s">
        <v>731</v>
      </c>
      <c r="O98" s="52">
        <v>40000</v>
      </c>
      <c r="P98" s="52" t="s">
        <v>732</v>
      </c>
      <c r="Q98" s="52" t="s">
        <v>1263</v>
      </c>
      <c r="R98" s="109" t="s">
        <v>734</v>
      </c>
      <c r="S98" s="49" t="s">
        <v>52</v>
      </c>
      <c r="T98" s="36" t="s">
        <v>74</v>
      </c>
      <c r="U98" s="55" t="s">
        <v>461</v>
      </c>
      <c r="V98" s="49" t="s">
        <v>735</v>
      </c>
      <c r="AL98" s="55" t="s">
        <v>49</v>
      </c>
      <c r="AM98" s="25">
        <f t="shared" si="38"/>
        <v>4372697.08</v>
      </c>
      <c r="AO98" s="25">
        <v>3473454.71</v>
      </c>
      <c r="AP98" s="25">
        <v>899242.37</v>
      </c>
      <c r="AR98" s="48" t="s">
        <v>736</v>
      </c>
      <c r="AS98" s="26" t="s">
        <v>737</v>
      </c>
      <c r="AT98" s="20" t="s">
        <v>738</v>
      </c>
      <c r="AU98" s="55" t="s">
        <v>361</v>
      </c>
      <c r="AV98" s="55" t="s">
        <v>361</v>
      </c>
      <c r="AW98" s="55" t="s">
        <v>361</v>
      </c>
      <c r="AY98" s="49" t="s">
        <v>36</v>
      </c>
      <c r="BB98" s="92">
        <v>44691</v>
      </c>
      <c r="BK98" s="153">
        <f t="shared" si="36"/>
        <v>1125975.02</v>
      </c>
      <c r="BL98" s="153">
        <f t="shared" si="36"/>
        <v>0</v>
      </c>
      <c r="BM98" s="70">
        <f t="shared" si="40"/>
        <v>0</v>
      </c>
      <c r="BN98" s="70">
        <f t="shared" si="40"/>
        <v>0</v>
      </c>
      <c r="BO98" s="70">
        <f t="shared" si="40"/>
        <v>926163.12</v>
      </c>
      <c r="BP98" s="70">
        <f t="shared" si="40"/>
        <v>0</v>
      </c>
      <c r="BQ98" s="70">
        <f t="shared" si="40"/>
        <v>199811.9</v>
      </c>
      <c r="BR98" s="70">
        <f t="shared" si="40"/>
        <v>0</v>
      </c>
      <c r="BS98" s="70">
        <f t="shared" si="40"/>
        <v>0</v>
      </c>
      <c r="BT98" s="70">
        <f t="shared" si="40"/>
        <v>0</v>
      </c>
      <c r="CU98" s="25">
        <v>926163.12</v>
      </c>
      <c r="CW98" s="25">
        <v>199811.9</v>
      </c>
      <c r="DZ98" s="70">
        <f t="shared" si="28"/>
        <v>0</v>
      </c>
      <c r="EE98" s="70">
        <f t="shared" si="29"/>
        <v>0</v>
      </c>
    </row>
    <row r="99" spans="1:135" ht="90" x14ac:dyDescent="0.25">
      <c r="A99" s="14">
        <v>96</v>
      </c>
      <c r="B99" s="15" t="s">
        <v>1265</v>
      </c>
      <c r="C99" s="52">
        <v>2022</v>
      </c>
      <c r="D99" s="14" t="s">
        <v>845</v>
      </c>
      <c r="E99" s="36" t="s">
        <v>466</v>
      </c>
      <c r="F99" s="52" t="s">
        <v>350</v>
      </c>
      <c r="G99" s="14" t="s">
        <v>420</v>
      </c>
      <c r="I99" s="49" t="s">
        <v>1297</v>
      </c>
      <c r="J99" s="52" t="s">
        <v>845</v>
      </c>
      <c r="K99" s="14" t="s">
        <v>921</v>
      </c>
      <c r="L99" s="14">
        <v>84214771175</v>
      </c>
      <c r="M99" s="52" t="s">
        <v>468</v>
      </c>
      <c r="N99" s="52" t="s">
        <v>368</v>
      </c>
      <c r="O99" s="52">
        <v>10000</v>
      </c>
      <c r="P99" s="66" t="s">
        <v>1266</v>
      </c>
      <c r="Q99" s="52" t="s">
        <v>1267</v>
      </c>
      <c r="R99" s="37" t="s">
        <v>1268</v>
      </c>
      <c r="S99" s="49" t="s">
        <v>51</v>
      </c>
      <c r="T99" s="36" t="s">
        <v>74</v>
      </c>
      <c r="U99" s="55" t="s">
        <v>461</v>
      </c>
      <c r="V99" s="48" t="s">
        <v>1224</v>
      </c>
      <c r="AJ99" s="14" t="s">
        <v>726</v>
      </c>
      <c r="AL99" s="55" t="s">
        <v>44</v>
      </c>
      <c r="AM99" s="25">
        <f t="shared" si="38"/>
        <v>3597993.5</v>
      </c>
      <c r="AO99" s="57">
        <v>3597993.5</v>
      </c>
      <c r="AR99" s="55" t="s">
        <v>650</v>
      </c>
      <c r="AS99" s="26" t="s">
        <v>651</v>
      </c>
      <c r="AT99" s="20" t="s">
        <v>172</v>
      </c>
      <c r="AU99" s="55" t="s">
        <v>361</v>
      </c>
      <c r="AV99" s="55" t="s">
        <v>361</v>
      </c>
      <c r="AW99" s="55" t="s">
        <v>361</v>
      </c>
      <c r="AY99" s="49" t="s">
        <v>36</v>
      </c>
      <c r="BB99" s="92">
        <v>44665</v>
      </c>
      <c r="BK99" s="153">
        <f t="shared" si="36"/>
        <v>959370.18</v>
      </c>
      <c r="BL99" s="153">
        <f t="shared" si="36"/>
        <v>0</v>
      </c>
      <c r="BM99" s="70">
        <f t="shared" si="40"/>
        <v>0</v>
      </c>
      <c r="BN99" s="70">
        <f t="shared" si="40"/>
        <v>0</v>
      </c>
      <c r="BO99" s="70">
        <f t="shared" si="40"/>
        <v>959370.18</v>
      </c>
      <c r="BP99" s="70">
        <f t="shared" si="40"/>
        <v>0</v>
      </c>
      <c r="BQ99" s="70">
        <f t="shared" si="40"/>
        <v>0</v>
      </c>
      <c r="BR99" s="70">
        <f t="shared" si="40"/>
        <v>0</v>
      </c>
      <c r="BS99" s="70">
        <f t="shared" si="40"/>
        <v>0</v>
      </c>
      <c r="BT99" s="70">
        <f t="shared" si="40"/>
        <v>0</v>
      </c>
      <c r="CU99" s="25">
        <v>959370.18</v>
      </c>
      <c r="DZ99" s="70">
        <f t="shared" si="28"/>
        <v>0</v>
      </c>
      <c r="EE99" s="70">
        <f t="shared" si="29"/>
        <v>0</v>
      </c>
    </row>
    <row r="100" spans="1:135" ht="90" x14ac:dyDescent="0.25">
      <c r="A100" s="14">
        <v>97</v>
      </c>
      <c r="B100" s="15" t="s">
        <v>1269</v>
      </c>
      <c r="C100" s="52">
        <v>2022</v>
      </c>
      <c r="D100" s="14" t="s">
        <v>845</v>
      </c>
      <c r="E100" s="36" t="s">
        <v>466</v>
      </c>
      <c r="F100" s="52" t="s">
        <v>350</v>
      </c>
      <c r="G100" s="14" t="s">
        <v>420</v>
      </c>
      <c r="I100" s="49" t="s">
        <v>1296</v>
      </c>
      <c r="J100" s="52" t="s">
        <v>845</v>
      </c>
      <c r="K100" s="14" t="s">
        <v>921</v>
      </c>
      <c r="L100" s="14">
        <v>84214771175</v>
      </c>
      <c r="M100" s="52" t="s">
        <v>1270</v>
      </c>
      <c r="N100" s="52" t="s">
        <v>368</v>
      </c>
      <c r="O100" s="52">
        <v>10000</v>
      </c>
      <c r="P100" s="66" t="s">
        <v>1271</v>
      </c>
      <c r="Q100" s="52" t="s">
        <v>1272</v>
      </c>
      <c r="R100" s="49" t="s">
        <v>1033</v>
      </c>
      <c r="S100" s="49" t="s">
        <v>51</v>
      </c>
      <c r="T100" s="36" t="s">
        <v>74</v>
      </c>
      <c r="U100" s="55" t="s">
        <v>461</v>
      </c>
      <c r="V100" s="48" t="s">
        <v>1224</v>
      </c>
      <c r="AJ100" s="14" t="s">
        <v>726</v>
      </c>
      <c r="AL100" s="55" t="s">
        <v>44</v>
      </c>
      <c r="AM100" s="25">
        <f t="shared" si="38"/>
        <v>4356257.5</v>
      </c>
      <c r="AO100" s="57">
        <v>4356257.5</v>
      </c>
      <c r="AR100" s="55" t="s">
        <v>650</v>
      </c>
      <c r="AS100" s="26" t="s">
        <v>1273</v>
      </c>
      <c r="AT100" s="20" t="s">
        <v>172</v>
      </c>
      <c r="AU100" s="55" t="s">
        <v>361</v>
      </c>
      <c r="AV100" s="55" t="s">
        <v>361</v>
      </c>
      <c r="AW100" s="55" t="s">
        <v>361</v>
      </c>
      <c r="AY100" s="49" t="s">
        <v>36</v>
      </c>
      <c r="BB100" s="92">
        <v>44665</v>
      </c>
      <c r="BK100" s="153">
        <f t="shared" si="36"/>
        <v>1161553.95</v>
      </c>
      <c r="BL100" s="153">
        <f t="shared" si="36"/>
        <v>0</v>
      </c>
      <c r="BM100" s="70">
        <f t="shared" si="40"/>
        <v>0</v>
      </c>
      <c r="BN100" s="70">
        <f t="shared" si="40"/>
        <v>0</v>
      </c>
      <c r="BO100" s="70">
        <f t="shared" si="40"/>
        <v>1161553.95</v>
      </c>
      <c r="BP100" s="70">
        <f t="shared" si="40"/>
        <v>0</v>
      </c>
      <c r="BQ100" s="70">
        <f t="shared" si="40"/>
        <v>0</v>
      </c>
      <c r="BR100" s="70">
        <f t="shared" si="40"/>
        <v>0</v>
      </c>
      <c r="BS100" s="70">
        <f t="shared" si="40"/>
        <v>0</v>
      </c>
      <c r="BT100" s="70">
        <f t="shared" si="40"/>
        <v>0</v>
      </c>
      <c r="CU100" s="25">
        <v>1161553.95</v>
      </c>
      <c r="DZ100" s="70">
        <f t="shared" si="28"/>
        <v>0</v>
      </c>
      <c r="EE100" s="70">
        <f t="shared" si="29"/>
        <v>0</v>
      </c>
    </row>
    <row r="101" spans="1:135" ht="105" x14ac:dyDescent="0.25">
      <c r="A101" s="14">
        <v>98</v>
      </c>
      <c r="B101" s="15" t="s">
        <v>1275</v>
      </c>
      <c r="C101" s="52">
        <v>2022</v>
      </c>
      <c r="D101" s="14" t="s">
        <v>845</v>
      </c>
      <c r="E101" s="36" t="s">
        <v>466</v>
      </c>
      <c r="F101" s="52" t="s">
        <v>350</v>
      </c>
      <c r="G101" s="14" t="s">
        <v>420</v>
      </c>
      <c r="I101" s="49" t="s">
        <v>1298</v>
      </c>
      <c r="J101" s="52" t="s">
        <v>845</v>
      </c>
      <c r="K101" s="14" t="s">
        <v>921</v>
      </c>
      <c r="L101" s="14">
        <v>84214771175</v>
      </c>
      <c r="M101" s="52" t="s">
        <v>1276</v>
      </c>
      <c r="N101" s="52" t="s">
        <v>368</v>
      </c>
      <c r="O101" s="52">
        <v>10000</v>
      </c>
      <c r="P101" s="66" t="s">
        <v>1034</v>
      </c>
      <c r="Q101" s="52" t="s">
        <v>1277</v>
      </c>
      <c r="R101" s="48" t="s">
        <v>1278</v>
      </c>
      <c r="S101" s="49" t="s">
        <v>51</v>
      </c>
      <c r="T101" s="36" t="s">
        <v>74</v>
      </c>
      <c r="U101" s="55" t="s">
        <v>461</v>
      </c>
      <c r="V101" s="48" t="s">
        <v>1224</v>
      </c>
      <c r="AJ101" s="14" t="s">
        <v>726</v>
      </c>
      <c r="AL101" s="55" t="s">
        <v>44</v>
      </c>
      <c r="AM101" s="25">
        <f t="shared" si="38"/>
        <v>7375927.5</v>
      </c>
      <c r="AO101" s="57">
        <v>7375927.5</v>
      </c>
      <c r="AR101" s="55" t="s">
        <v>650</v>
      </c>
      <c r="AS101" s="26" t="s">
        <v>1274</v>
      </c>
      <c r="AT101" s="20" t="s">
        <v>172</v>
      </c>
      <c r="AU101" s="55" t="s">
        <v>361</v>
      </c>
      <c r="AV101" s="55" t="s">
        <v>361</v>
      </c>
      <c r="AW101" s="55" t="s">
        <v>361</v>
      </c>
      <c r="AY101" s="49" t="s">
        <v>36</v>
      </c>
      <c r="BB101" s="92">
        <v>44665</v>
      </c>
      <c r="BI101" s="115" t="s">
        <v>1295</v>
      </c>
      <c r="BJ101" s="152">
        <f>200000*7.547819</f>
        <v>1509563.7999999998</v>
      </c>
      <c r="BK101" s="153">
        <f t="shared" ref="BK101:BL106" si="41">BM101+BO101+BQ101+BS101</f>
        <v>1966719.76</v>
      </c>
      <c r="BL101" s="153">
        <f t="shared" si="41"/>
        <v>0</v>
      </c>
      <c r="BM101" s="70">
        <f t="shared" si="40"/>
        <v>0</v>
      </c>
      <c r="BN101" s="70">
        <f t="shared" si="40"/>
        <v>0</v>
      </c>
      <c r="BO101" s="70">
        <f t="shared" si="40"/>
        <v>1966719.76</v>
      </c>
      <c r="BP101" s="70">
        <f t="shared" si="40"/>
        <v>0</v>
      </c>
      <c r="BQ101" s="70">
        <f t="shared" si="40"/>
        <v>0</v>
      </c>
      <c r="BR101" s="70">
        <f t="shared" si="40"/>
        <v>0</v>
      </c>
      <c r="BS101" s="70">
        <f t="shared" si="40"/>
        <v>0</v>
      </c>
      <c r="BT101" s="70">
        <f t="shared" si="40"/>
        <v>0</v>
      </c>
      <c r="CU101" s="25">
        <v>1966719.76</v>
      </c>
      <c r="DZ101" s="70">
        <f t="shared" si="28"/>
        <v>0</v>
      </c>
      <c r="EE101" s="70">
        <f t="shared" si="29"/>
        <v>0</v>
      </c>
    </row>
    <row r="102" spans="1:135" ht="60" x14ac:dyDescent="0.25">
      <c r="A102" s="14">
        <v>99</v>
      </c>
      <c r="B102" s="15" t="s">
        <v>1279</v>
      </c>
      <c r="C102" s="52">
        <v>2022</v>
      </c>
      <c r="D102" s="14" t="s">
        <v>1280</v>
      </c>
      <c r="E102" s="36" t="s">
        <v>861</v>
      </c>
      <c r="F102" s="52" t="s">
        <v>350</v>
      </c>
      <c r="G102" s="14" t="s">
        <v>351</v>
      </c>
      <c r="I102" s="49" t="s">
        <v>1281</v>
      </c>
      <c r="J102" s="52" t="s">
        <v>1282</v>
      </c>
      <c r="K102" s="14" t="s">
        <v>1053</v>
      </c>
      <c r="L102" s="14">
        <v>70108447975</v>
      </c>
      <c r="M102" s="101" t="s">
        <v>865</v>
      </c>
      <c r="N102" s="14" t="s">
        <v>866</v>
      </c>
      <c r="O102" s="14">
        <v>10450</v>
      </c>
      <c r="P102" s="20" t="s">
        <v>867</v>
      </c>
      <c r="Q102" s="43" t="s">
        <v>1283</v>
      </c>
      <c r="R102" s="23" t="s">
        <v>869</v>
      </c>
      <c r="S102" s="49" t="s">
        <v>71</v>
      </c>
      <c r="T102" s="36" t="s">
        <v>74</v>
      </c>
      <c r="U102" s="55" t="s">
        <v>870</v>
      </c>
      <c r="V102" s="67" t="s">
        <v>871</v>
      </c>
      <c r="X102" s="14" t="s">
        <v>726</v>
      </c>
      <c r="AL102" s="55" t="s">
        <v>44</v>
      </c>
      <c r="AM102" s="25">
        <f t="shared" si="38"/>
        <v>1972656.03</v>
      </c>
      <c r="AO102" s="104">
        <v>1972656.03</v>
      </c>
      <c r="AR102" s="68" t="s">
        <v>872</v>
      </c>
      <c r="AS102" s="111" t="s">
        <v>961</v>
      </c>
      <c r="AT102" s="55" t="s">
        <v>135</v>
      </c>
      <c r="AU102" s="55" t="s">
        <v>361</v>
      </c>
      <c r="AV102" s="55" t="s">
        <v>376</v>
      </c>
      <c r="AW102" s="55" t="s">
        <v>361</v>
      </c>
      <c r="AY102" s="55" t="s">
        <v>36</v>
      </c>
      <c r="BB102" s="92">
        <v>44707</v>
      </c>
      <c r="BK102" s="153">
        <f t="shared" si="41"/>
        <v>523127.12</v>
      </c>
      <c r="BL102" s="153">
        <f t="shared" si="41"/>
        <v>0</v>
      </c>
      <c r="BM102" s="70">
        <f t="shared" si="40"/>
        <v>0</v>
      </c>
      <c r="BN102" s="70">
        <f t="shared" si="40"/>
        <v>0</v>
      </c>
      <c r="BO102" s="70">
        <f t="shared" si="40"/>
        <v>0</v>
      </c>
      <c r="BP102" s="70">
        <f t="shared" si="40"/>
        <v>0</v>
      </c>
      <c r="BQ102" s="70">
        <f t="shared" si="40"/>
        <v>523127.12</v>
      </c>
      <c r="BR102" s="70">
        <f t="shared" si="40"/>
        <v>0</v>
      </c>
      <c r="BS102" s="70">
        <f t="shared" si="40"/>
        <v>0</v>
      </c>
      <c r="BT102" s="70">
        <f t="shared" si="40"/>
        <v>0</v>
      </c>
      <c r="CD102" s="13"/>
      <c r="CF102" s="13"/>
      <c r="CH102" s="13"/>
      <c r="CJ102" s="13"/>
      <c r="CW102" s="70">
        <v>295941.57</v>
      </c>
      <c r="DE102" s="70">
        <v>227185.55</v>
      </c>
      <c r="DZ102" s="70">
        <f t="shared" si="28"/>
        <v>0</v>
      </c>
      <c r="EE102" s="70">
        <f t="shared" si="29"/>
        <v>0</v>
      </c>
    </row>
    <row r="103" spans="1:135" ht="120" x14ac:dyDescent="0.25">
      <c r="A103" s="14">
        <v>100</v>
      </c>
      <c r="B103" s="15" t="s">
        <v>1299</v>
      </c>
      <c r="C103" s="52">
        <v>2022</v>
      </c>
      <c r="D103" s="14" t="s">
        <v>1300</v>
      </c>
      <c r="E103" s="66" t="s">
        <v>1301</v>
      </c>
      <c r="F103" s="52" t="s">
        <v>350</v>
      </c>
      <c r="G103" s="14" t="s">
        <v>365</v>
      </c>
      <c r="I103" s="49" t="s">
        <v>1302</v>
      </c>
      <c r="J103" s="52" t="s">
        <v>1303</v>
      </c>
      <c r="K103" s="14" t="s">
        <v>1232</v>
      </c>
      <c r="L103" s="52">
        <v>89992971942</v>
      </c>
      <c r="M103" s="55" t="s">
        <v>1304</v>
      </c>
      <c r="N103" s="52" t="s">
        <v>368</v>
      </c>
      <c r="O103" s="52">
        <v>10000</v>
      </c>
      <c r="P103" s="52" t="s">
        <v>1305</v>
      </c>
      <c r="Q103" s="52" t="s">
        <v>1306</v>
      </c>
      <c r="R103" s="107" t="s">
        <v>1307</v>
      </c>
      <c r="S103" s="49" t="s">
        <v>71</v>
      </c>
      <c r="T103" s="36" t="s">
        <v>74</v>
      </c>
      <c r="U103" s="55" t="s">
        <v>461</v>
      </c>
      <c r="V103" s="55" t="s">
        <v>1224</v>
      </c>
      <c r="AI103" s="14" t="s">
        <v>726</v>
      </c>
      <c r="AJ103" s="14"/>
      <c r="AL103" s="55" t="s">
        <v>49</v>
      </c>
      <c r="AM103" s="25">
        <f t="shared" si="38"/>
        <v>11879436</v>
      </c>
      <c r="AO103" s="57">
        <v>7859224</v>
      </c>
      <c r="AP103" s="25">
        <v>4020212</v>
      </c>
      <c r="AR103" s="48" t="s">
        <v>1309</v>
      </c>
      <c r="AS103" s="55" t="s">
        <v>1308</v>
      </c>
      <c r="AT103" s="49" t="s">
        <v>1309</v>
      </c>
      <c r="AU103" s="55" t="s">
        <v>361</v>
      </c>
      <c r="AV103" s="55" t="s">
        <v>361</v>
      </c>
      <c r="AW103" s="55" t="s">
        <v>361</v>
      </c>
      <c r="AY103" s="55" t="s">
        <v>36</v>
      </c>
      <c r="BB103" s="92">
        <v>44816</v>
      </c>
      <c r="BI103" s="115" t="s">
        <v>1362</v>
      </c>
      <c r="BJ103" s="152">
        <f>200000*7.512087</f>
        <v>1502417.4000000001</v>
      </c>
      <c r="BK103" s="153">
        <f t="shared" si="41"/>
        <v>2977762.89</v>
      </c>
      <c r="BL103" s="153">
        <f t="shared" si="41"/>
        <v>0</v>
      </c>
      <c r="BM103" s="70">
        <f t="shared" si="40"/>
        <v>0</v>
      </c>
      <c r="BN103" s="70">
        <f t="shared" si="40"/>
        <v>0</v>
      </c>
      <c r="BO103" s="70">
        <f t="shared" si="40"/>
        <v>2095586.1</v>
      </c>
      <c r="BP103" s="70">
        <f t="shared" si="40"/>
        <v>0</v>
      </c>
      <c r="BQ103" s="70">
        <f t="shared" si="40"/>
        <v>882176.79</v>
      </c>
      <c r="BR103" s="70">
        <f t="shared" si="40"/>
        <v>0</v>
      </c>
      <c r="BS103" s="70">
        <f t="shared" si="40"/>
        <v>0</v>
      </c>
      <c r="BT103" s="70">
        <f t="shared" si="40"/>
        <v>0</v>
      </c>
      <c r="BV103" s="13"/>
      <c r="BX103" s="13"/>
      <c r="BZ103" s="13"/>
      <c r="CB103" s="13"/>
      <c r="CU103" s="25">
        <v>2095586.1</v>
      </c>
      <c r="CW103" s="25"/>
      <c r="DE103" s="25">
        <v>882176.79</v>
      </c>
      <c r="DZ103" s="70">
        <f t="shared" si="28"/>
        <v>0</v>
      </c>
      <c r="EE103" s="70">
        <f t="shared" si="29"/>
        <v>0</v>
      </c>
    </row>
    <row r="104" spans="1:135" ht="60" x14ac:dyDescent="0.25">
      <c r="A104" s="14">
        <v>101</v>
      </c>
      <c r="B104" s="15" t="s">
        <v>1310</v>
      </c>
      <c r="C104" s="52">
        <v>2022</v>
      </c>
      <c r="D104" s="14" t="s">
        <v>1311</v>
      </c>
      <c r="E104" s="36" t="s">
        <v>415</v>
      </c>
      <c r="F104" s="52" t="s">
        <v>350</v>
      </c>
      <c r="G104" s="14" t="s">
        <v>420</v>
      </c>
      <c r="I104" s="69" t="s">
        <v>1312</v>
      </c>
      <c r="J104" s="52" t="s">
        <v>1313</v>
      </c>
      <c r="K104" s="14" t="s">
        <v>1314</v>
      </c>
      <c r="L104" s="52">
        <v>33890755814</v>
      </c>
      <c r="M104" s="52" t="s">
        <v>416</v>
      </c>
      <c r="N104" s="52" t="s">
        <v>417</v>
      </c>
      <c r="O104" s="52">
        <v>10430</v>
      </c>
      <c r="P104" s="14" t="s">
        <v>1315</v>
      </c>
      <c r="Q104" s="43" t="s">
        <v>1316</v>
      </c>
      <c r="R104" s="109" t="s">
        <v>1317</v>
      </c>
      <c r="S104" s="49" t="s">
        <v>71</v>
      </c>
      <c r="T104" s="36" t="s">
        <v>74</v>
      </c>
      <c r="U104" s="55" t="s">
        <v>461</v>
      </c>
      <c r="V104" s="55" t="s">
        <v>1318</v>
      </c>
      <c r="AL104" s="55" t="s">
        <v>49</v>
      </c>
      <c r="AM104" s="25">
        <f t="shared" si="38"/>
        <v>53657288</v>
      </c>
      <c r="AO104" s="57">
        <v>18001681</v>
      </c>
      <c r="AP104" s="25">
        <v>35655607</v>
      </c>
      <c r="AR104" s="68" t="s">
        <v>1319</v>
      </c>
      <c r="AS104" s="26" t="s">
        <v>423</v>
      </c>
      <c r="AT104" s="36" t="s">
        <v>1320</v>
      </c>
      <c r="AU104" s="55" t="s">
        <v>361</v>
      </c>
      <c r="AV104" s="55" t="s">
        <v>376</v>
      </c>
      <c r="AW104" s="55" t="s">
        <v>376</v>
      </c>
      <c r="AY104" s="49" t="s">
        <v>34</v>
      </c>
      <c r="BK104" s="153">
        <f>BM104+BO104+BQ104+BS104</f>
        <v>0</v>
      </c>
      <c r="BL104" s="153">
        <f t="shared" si="41"/>
        <v>0</v>
      </c>
      <c r="BM104" s="70">
        <f t="shared" si="40"/>
        <v>0</v>
      </c>
      <c r="BN104" s="70">
        <f t="shared" si="40"/>
        <v>0</v>
      </c>
      <c r="BO104" s="70">
        <f t="shared" si="40"/>
        <v>0</v>
      </c>
      <c r="BP104" s="70">
        <f t="shared" si="40"/>
        <v>0</v>
      </c>
      <c r="BQ104" s="70">
        <f t="shared" si="40"/>
        <v>0</v>
      </c>
      <c r="BR104" s="70">
        <f t="shared" si="40"/>
        <v>0</v>
      </c>
      <c r="BS104" s="70">
        <f t="shared" si="40"/>
        <v>0</v>
      </c>
      <c r="BT104" s="70">
        <f t="shared" si="40"/>
        <v>0</v>
      </c>
      <c r="BW104" s="13"/>
      <c r="BX104" s="13"/>
      <c r="CD104" s="13"/>
      <c r="CF104" s="13"/>
      <c r="CG104" s="13"/>
      <c r="CH104" s="13"/>
      <c r="CJ104" s="13"/>
      <c r="DZ104" s="70">
        <f t="shared" si="28"/>
        <v>0</v>
      </c>
      <c r="EE104" s="70">
        <f t="shared" si="29"/>
        <v>0</v>
      </c>
    </row>
    <row r="105" spans="1:135" ht="75.75" customHeight="1" x14ac:dyDescent="0.25">
      <c r="A105" s="14">
        <v>102</v>
      </c>
      <c r="B105" s="15" t="s">
        <v>1330</v>
      </c>
      <c r="C105" s="52">
        <v>2022</v>
      </c>
      <c r="D105" s="14" t="s">
        <v>1331</v>
      </c>
      <c r="E105" s="80" t="s">
        <v>1332</v>
      </c>
      <c r="F105" s="52" t="s">
        <v>350</v>
      </c>
      <c r="G105" s="14" t="s">
        <v>351</v>
      </c>
      <c r="I105" s="49" t="s">
        <v>1333</v>
      </c>
      <c r="J105" s="52" t="s">
        <v>1334</v>
      </c>
      <c r="K105" s="52" t="s">
        <v>1335</v>
      </c>
      <c r="L105" s="52">
        <v>35660411389</v>
      </c>
      <c r="M105" s="55" t="s">
        <v>1336</v>
      </c>
      <c r="N105" s="52" t="s">
        <v>1337</v>
      </c>
      <c r="O105" s="52">
        <v>35400</v>
      </c>
      <c r="P105" s="52" t="s">
        <v>1338</v>
      </c>
      <c r="Q105" s="52" t="s">
        <v>1339</v>
      </c>
      <c r="R105" s="55" t="s">
        <v>1340</v>
      </c>
      <c r="S105" s="55" t="s">
        <v>60</v>
      </c>
      <c r="T105" s="36" t="s">
        <v>74</v>
      </c>
      <c r="U105" s="55" t="s">
        <v>461</v>
      </c>
      <c r="V105" s="55" t="s">
        <v>1318</v>
      </c>
      <c r="Z105" s="14" t="s">
        <v>726</v>
      </c>
      <c r="AH105" s="14" t="s">
        <v>726</v>
      </c>
      <c r="AL105" s="55" t="s">
        <v>49</v>
      </c>
      <c r="AM105" s="25">
        <f t="shared" si="38"/>
        <v>2347676.8000000003</v>
      </c>
      <c r="AO105" s="74">
        <v>1893433.59</v>
      </c>
      <c r="AP105" s="57">
        <v>454243.21</v>
      </c>
      <c r="AR105" s="68" t="s">
        <v>1341</v>
      </c>
      <c r="AS105" s="162" t="s">
        <v>1342</v>
      </c>
      <c r="AT105" s="35" t="s">
        <v>131</v>
      </c>
      <c r="AU105" s="55" t="s">
        <v>361</v>
      </c>
      <c r="AV105" s="55" t="s">
        <v>361</v>
      </c>
      <c r="AW105" s="55" t="s">
        <v>361</v>
      </c>
      <c r="AY105" s="49" t="s">
        <v>34</v>
      </c>
      <c r="BK105" s="153">
        <f>BM105+BO105+BQ105+BS105</f>
        <v>0</v>
      </c>
      <c r="BL105" s="153">
        <f t="shared" si="41"/>
        <v>0</v>
      </c>
      <c r="BM105" s="70">
        <f t="shared" si="40"/>
        <v>0</v>
      </c>
      <c r="BN105" s="70">
        <f t="shared" si="40"/>
        <v>0</v>
      </c>
      <c r="BO105" s="70">
        <f t="shared" si="40"/>
        <v>0</v>
      </c>
      <c r="BP105" s="70">
        <f t="shared" si="40"/>
        <v>0</v>
      </c>
      <c r="BQ105" s="70">
        <f t="shared" si="40"/>
        <v>0</v>
      </c>
      <c r="BR105" s="70">
        <f t="shared" si="40"/>
        <v>0</v>
      </c>
      <c r="BS105" s="70">
        <f t="shared" si="40"/>
        <v>0</v>
      </c>
      <c r="BT105" s="70">
        <f t="shared" si="40"/>
        <v>0</v>
      </c>
      <c r="BX105" s="13"/>
      <c r="BY105" s="13"/>
      <c r="CD105" s="13"/>
      <c r="CF105" s="13"/>
      <c r="CH105" s="13"/>
      <c r="CJ105" s="13"/>
      <c r="CL105" s="13"/>
      <c r="CN105" s="13"/>
      <c r="CP105" s="13"/>
      <c r="CR105" s="13"/>
    </row>
    <row r="106" spans="1:135" ht="60" x14ac:dyDescent="0.25">
      <c r="A106" s="14">
        <v>103</v>
      </c>
      <c r="B106" s="15" t="s">
        <v>1343</v>
      </c>
      <c r="C106" s="52">
        <v>2022</v>
      </c>
      <c r="D106" s="14" t="s">
        <v>1331</v>
      </c>
      <c r="E106" s="66" t="s">
        <v>1344</v>
      </c>
      <c r="F106" s="52" t="s">
        <v>350</v>
      </c>
      <c r="G106" s="14" t="s">
        <v>420</v>
      </c>
      <c r="I106" s="48" t="s">
        <v>1345</v>
      </c>
      <c r="J106" s="52" t="s">
        <v>1334</v>
      </c>
      <c r="K106" s="52" t="s">
        <v>1346</v>
      </c>
      <c r="L106" s="52">
        <v>95803232921</v>
      </c>
      <c r="M106" s="68" t="s">
        <v>1347</v>
      </c>
      <c r="N106" s="52" t="s">
        <v>368</v>
      </c>
      <c r="O106" s="52">
        <v>10000</v>
      </c>
      <c r="P106" s="55" t="s">
        <v>1348</v>
      </c>
      <c r="Q106" s="52" t="s">
        <v>1349</v>
      </c>
      <c r="R106" s="55" t="s">
        <v>1350</v>
      </c>
      <c r="S106" s="49" t="s">
        <v>51</v>
      </c>
      <c r="T106" s="36" t="s">
        <v>74</v>
      </c>
      <c r="U106" s="52" t="s">
        <v>1351</v>
      </c>
      <c r="V106" s="52" t="s">
        <v>1352</v>
      </c>
      <c r="AL106" s="55" t="s">
        <v>49</v>
      </c>
      <c r="AM106" s="25">
        <f t="shared" si="38"/>
        <v>5794385.5300000003</v>
      </c>
      <c r="AO106" s="57">
        <v>4306829.2300000004</v>
      </c>
      <c r="AP106" s="74">
        <v>1487556.3</v>
      </c>
      <c r="AR106" s="49" t="s">
        <v>1353</v>
      </c>
      <c r="AS106" s="26" t="s">
        <v>1354</v>
      </c>
      <c r="AT106" s="15" t="s">
        <v>1355</v>
      </c>
      <c r="AU106" s="55" t="s">
        <v>361</v>
      </c>
      <c r="AV106" s="55" t="s">
        <v>361</v>
      </c>
      <c r="AW106" s="55" t="s">
        <v>361</v>
      </c>
      <c r="AY106" s="49" t="s">
        <v>34</v>
      </c>
      <c r="BK106" s="153">
        <f>BM106+BO106+BQ106+BS106</f>
        <v>0</v>
      </c>
      <c r="BL106" s="153">
        <f t="shared" si="41"/>
        <v>0</v>
      </c>
      <c r="BM106" s="70">
        <f t="shared" si="40"/>
        <v>0</v>
      </c>
      <c r="BN106" s="70">
        <f t="shared" si="40"/>
        <v>0</v>
      </c>
      <c r="BO106" s="70">
        <f t="shared" si="40"/>
        <v>0</v>
      </c>
      <c r="BP106" s="70">
        <f t="shared" si="40"/>
        <v>0</v>
      </c>
      <c r="BQ106" s="70">
        <f t="shared" si="40"/>
        <v>0</v>
      </c>
      <c r="BR106" s="70">
        <f t="shared" si="40"/>
        <v>0</v>
      </c>
      <c r="BS106" s="70">
        <f t="shared" si="40"/>
        <v>0</v>
      </c>
      <c r="BT106" s="70">
        <f t="shared" si="40"/>
        <v>0</v>
      </c>
      <c r="BV106" s="13"/>
      <c r="BX106" s="13"/>
      <c r="BZ106" s="13"/>
      <c r="CF106" s="13"/>
      <c r="CP106" s="13"/>
    </row>
    <row r="107" spans="1:135" x14ac:dyDescent="0.25">
      <c r="BK107" s="13"/>
      <c r="BV107" s="13"/>
      <c r="BX107" s="13"/>
      <c r="BZ107" s="13"/>
      <c r="CB107" s="13"/>
      <c r="CD107" s="13"/>
      <c r="CF107" s="13"/>
      <c r="CH107" s="13"/>
      <c r="CJ107" s="13"/>
      <c r="CP107" s="13"/>
    </row>
    <row r="108" spans="1:135" x14ac:dyDescent="0.25">
      <c r="BK108" s="13"/>
      <c r="BX108" s="13"/>
      <c r="CF108" s="13"/>
      <c r="CH108" s="13"/>
      <c r="CN108" s="13"/>
      <c r="CP108" s="13"/>
    </row>
    <row r="109" spans="1:135" x14ac:dyDescent="0.25">
      <c r="BK109" s="13"/>
      <c r="BX109" s="13"/>
      <c r="CF109" s="13"/>
      <c r="CH109" s="13"/>
    </row>
    <row r="111" spans="1:135" x14ac:dyDescent="0.25">
      <c r="CF111" s="13"/>
      <c r="CH111" s="13"/>
    </row>
    <row r="113" spans="84:84" x14ac:dyDescent="0.25">
      <c r="CF113" s="13"/>
    </row>
  </sheetData>
  <autoFilter ref="A2:EG2" xr:uid="{00000000-0009-0000-0000-000000000000}"/>
  <mergeCells count="20">
    <mergeCell ref="CS1:CZ1"/>
    <mergeCell ref="W1:Y1"/>
    <mergeCell ref="Z1:AA1"/>
    <mergeCell ref="AB1:AD1"/>
    <mergeCell ref="AE1:AF1"/>
    <mergeCell ref="AG1:AH1"/>
    <mergeCell ref="AI1:AJ1"/>
    <mergeCell ref="AM1:AQ1"/>
    <mergeCell ref="BK1:BT1"/>
    <mergeCell ref="BU1:CB1"/>
    <mergeCell ref="CC1:CJ1"/>
    <mergeCell ref="CK1:CR1"/>
    <mergeCell ref="EA1:ED1"/>
    <mergeCell ref="EE1:EE2"/>
    <mergeCell ref="DA1:DH1"/>
    <mergeCell ref="DI1:DP1"/>
    <mergeCell ref="DQ1:DT1"/>
    <mergeCell ref="DU1:DU2"/>
    <mergeCell ref="DV1:DY1"/>
    <mergeCell ref="DZ1:DZ2"/>
  </mergeCells>
  <conditionalFormatting sqref="BL3:BL106">
    <cfRule type="cellIs" dxfId="5" priority="9" operator="greaterThan">
      <formula>BK3</formula>
    </cfRule>
  </conditionalFormatting>
  <conditionalFormatting sqref="BN3:BN106">
    <cfRule type="cellIs" dxfId="4" priority="4" operator="greaterThan">
      <formula>BM3</formula>
    </cfRule>
  </conditionalFormatting>
  <conditionalFormatting sqref="BO104:BO106">
    <cfRule type="cellIs" dxfId="3" priority="11" operator="greaterThan">
      <formula>BN104</formula>
    </cfRule>
  </conditionalFormatting>
  <conditionalFormatting sqref="BP3:BP106">
    <cfRule type="cellIs" dxfId="2" priority="3" operator="greaterThan">
      <formula>BO3</formula>
    </cfRule>
  </conditionalFormatting>
  <conditionalFormatting sqref="BR3:BR106">
    <cfRule type="cellIs" dxfId="1" priority="2" operator="greaterThan">
      <formula>BQ3</formula>
    </cfRule>
  </conditionalFormatting>
  <conditionalFormatting sqref="BT3:BT106">
    <cfRule type="cellIs" dxfId="0" priority="1" operator="greaterThan">
      <formula>BS3</formula>
    </cfRule>
  </conditionalFormatting>
  <hyperlinks>
    <hyperlink ref="R3" r:id="rId1" xr:uid="{00000000-0004-0000-0000-000000000000}"/>
    <hyperlink ref="R4" r:id="rId2" xr:uid="{00000000-0004-0000-0000-000001000000}"/>
    <hyperlink ref="R5" r:id="rId3" xr:uid="{00000000-0004-0000-0000-000002000000}"/>
    <hyperlink ref="R6" r:id="rId4" xr:uid="{00000000-0004-0000-0000-000003000000}"/>
    <hyperlink ref="R7" r:id="rId5" xr:uid="{00000000-0004-0000-0000-000004000000}"/>
    <hyperlink ref="R8" r:id="rId6" xr:uid="{00000000-0004-0000-0000-000005000000}"/>
    <hyperlink ref="R10" r:id="rId7" xr:uid="{00000000-0004-0000-0000-000006000000}"/>
    <hyperlink ref="R12" r:id="rId8" xr:uid="{00000000-0004-0000-0000-000007000000}"/>
    <hyperlink ref="R13" r:id="rId9" xr:uid="{00000000-0004-0000-0000-000008000000}"/>
    <hyperlink ref="R14" r:id="rId10" xr:uid="{00000000-0004-0000-0000-000009000000}"/>
    <hyperlink ref="R15" r:id="rId11" xr:uid="{00000000-0004-0000-0000-00000A000000}"/>
    <hyperlink ref="R16" r:id="rId12" xr:uid="{00000000-0004-0000-0000-00000B000000}"/>
    <hyperlink ref="R17" r:id="rId13" xr:uid="{00000000-0004-0000-0000-00000C000000}"/>
    <hyperlink ref="R18" r:id="rId14" xr:uid="{00000000-0004-0000-0000-00000D000000}"/>
    <hyperlink ref="R19" r:id="rId15" xr:uid="{00000000-0004-0000-0000-00000E000000}"/>
    <hyperlink ref="R20" r:id="rId16" xr:uid="{00000000-0004-0000-0000-00000F000000}"/>
    <hyperlink ref="R21" r:id="rId17" xr:uid="{00000000-0004-0000-0000-000010000000}"/>
    <hyperlink ref="R22" r:id="rId18" xr:uid="{00000000-0004-0000-0000-000011000000}"/>
    <hyperlink ref="R24" r:id="rId19" xr:uid="{00000000-0004-0000-0000-000012000000}"/>
    <hyperlink ref="R25" r:id="rId20" xr:uid="{00000000-0004-0000-0000-000013000000}"/>
    <hyperlink ref="R34" r:id="rId21" xr:uid="{00000000-0004-0000-0000-000014000000}"/>
    <hyperlink ref="R35" r:id="rId22" xr:uid="{00000000-0004-0000-0000-000015000000}"/>
    <hyperlink ref="R36" r:id="rId23" xr:uid="{00000000-0004-0000-0000-000016000000}"/>
    <hyperlink ref="R37" r:id="rId24" xr:uid="{00000000-0004-0000-0000-000017000000}"/>
    <hyperlink ref="R39" r:id="rId25" display="mailto:zuzelac@rao.hr" xr:uid="{00000000-0004-0000-0000-000018000000}"/>
    <hyperlink ref="R40" r:id="rId26" xr:uid="{00000000-0004-0000-0000-000019000000}"/>
    <hyperlink ref="R41" r:id="rId27" xr:uid="{00000000-0004-0000-0000-00001A000000}"/>
    <hyperlink ref="R42" r:id="rId28" xr:uid="{00000000-0004-0000-0000-00001B000000}"/>
    <hyperlink ref="R43" r:id="rId29" xr:uid="{00000000-0004-0000-0000-00001C000000}"/>
    <hyperlink ref="R44" r:id="rId30" xr:uid="{00000000-0004-0000-0000-00001D000000}"/>
    <hyperlink ref="R45" r:id="rId31" xr:uid="{00000000-0004-0000-0000-00001E000000}"/>
    <hyperlink ref="R46" r:id="rId32" xr:uid="{00000000-0004-0000-0000-00001F000000}"/>
    <hyperlink ref="R47" r:id="rId33" xr:uid="{00000000-0004-0000-0000-000020000000}"/>
    <hyperlink ref="R48" r:id="rId34" xr:uid="{00000000-0004-0000-0000-000021000000}"/>
    <hyperlink ref="R50" r:id="rId35" xr:uid="{00000000-0004-0000-0000-000022000000}"/>
    <hyperlink ref="R51" r:id="rId36" xr:uid="{00000000-0004-0000-0000-000023000000}"/>
    <hyperlink ref="R52" r:id="rId37" xr:uid="{00000000-0004-0000-0000-000024000000}"/>
    <hyperlink ref="R53" r:id="rId38" xr:uid="{00000000-0004-0000-0000-000025000000}"/>
    <hyperlink ref="R54" r:id="rId39" xr:uid="{00000000-0004-0000-0000-000026000000}"/>
    <hyperlink ref="R55" r:id="rId40" xr:uid="{00000000-0004-0000-0000-000027000000}"/>
    <hyperlink ref="R56" r:id="rId41" xr:uid="{00000000-0004-0000-0000-000028000000}"/>
    <hyperlink ref="R57" r:id="rId42" xr:uid="{00000000-0004-0000-0000-000029000000}"/>
    <hyperlink ref="R58" r:id="rId43" xr:uid="{00000000-0004-0000-0000-00002A000000}"/>
    <hyperlink ref="R59" r:id="rId44" display="mailto:ivan.ladan@rimac-automobili.com" xr:uid="{00000000-0004-0000-0000-00002B000000}"/>
    <hyperlink ref="R60" r:id="rId45" xr:uid="{00000000-0004-0000-0000-00002C000000}"/>
    <hyperlink ref="R61" r:id="rId46" xr:uid="{00000000-0004-0000-0000-00002D000000}"/>
    <hyperlink ref="R62" r:id="rId47" xr:uid="{00000000-0004-0000-0000-00002E000000}"/>
    <hyperlink ref="R63" r:id="rId48" xr:uid="{00000000-0004-0000-0000-00002F000000}"/>
    <hyperlink ref="R64" r:id="rId49" xr:uid="{00000000-0004-0000-0000-000030000000}"/>
    <hyperlink ref="R65" r:id="rId50" xr:uid="{00000000-0004-0000-0000-000031000000}"/>
    <hyperlink ref="R66" r:id="rId51" xr:uid="{00000000-0004-0000-0000-000032000000}"/>
    <hyperlink ref="R67" r:id="rId52" xr:uid="{00000000-0004-0000-0000-000033000000}"/>
    <hyperlink ref="R68" r:id="rId53" xr:uid="{00000000-0004-0000-0000-000034000000}"/>
    <hyperlink ref="R69" r:id="rId54" xr:uid="{00000000-0004-0000-0000-000035000000}"/>
    <hyperlink ref="R70" r:id="rId55" xr:uid="{00000000-0004-0000-0000-000036000000}"/>
    <hyperlink ref="R71" r:id="rId56" xr:uid="{00000000-0004-0000-0000-000037000000}"/>
    <hyperlink ref="R72" r:id="rId57" xr:uid="{00000000-0004-0000-0000-000038000000}"/>
    <hyperlink ref="R73" r:id="rId58" xr:uid="{00000000-0004-0000-0000-000039000000}"/>
    <hyperlink ref="R74" r:id="rId59" xr:uid="{00000000-0004-0000-0000-00003A000000}"/>
    <hyperlink ref="R76" r:id="rId60" xr:uid="{00000000-0004-0000-0000-00003B000000}"/>
    <hyperlink ref="R75" r:id="rId61" xr:uid="{00000000-0004-0000-0000-00003C000000}"/>
    <hyperlink ref="R77" r:id="rId62" xr:uid="{00000000-0004-0000-0000-00003D000000}"/>
    <hyperlink ref="R78" r:id="rId63" xr:uid="{00000000-0004-0000-0000-00003E000000}"/>
    <hyperlink ref="R79" r:id="rId64" xr:uid="{00000000-0004-0000-0000-00003F000000}"/>
    <hyperlink ref="R80" r:id="rId65" xr:uid="{00000000-0004-0000-0000-000040000000}"/>
    <hyperlink ref="R81" r:id="rId66" xr:uid="{00000000-0004-0000-0000-000041000000}"/>
    <hyperlink ref="R82" r:id="rId67" display="ivica.radinkovic@ericsson.com" xr:uid="{00000000-0004-0000-0000-000042000000}"/>
    <hyperlink ref="R83" r:id="rId68" xr:uid="{00000000-0004-0000-0000-000043000000}"/>
    <hyperlink ref="R84" r:id="rId69" xr:uid="{00000000-0004-0000-0000-000044000000}"/>
    <hyperlink ref="R85" r:id="rId70" xr:uid="{00000000-0004-0000-0000-000045000000}"/>
    <hyperlink ref="R86" r:id="rId71" xr:uid="{00000000-0004-0000-0000-000046000000}"/>
    <hyperlink ref="R88" r:id="rId72" xr:uid="{00000000-0004-0000-0000-000047000000}"/>
    <hyperlink ref="R89" r:id="rId73" xr:uid="{00000000-0004-0000-0000-000048000000}"/>
    <hyperlink ref="R90" r:id="rId74" xr:uid="{00000000-0004-0000-0000-000049000000}"/>
    <hyperlink ref="R91" r:id="rId75" xr:uid="{00000000-0004-0000-0000-00004A000000}"/>
    <hyperlink ref="R92" r:id="rId76" xr:uid="{00000000-0004-0000-0000-00004B000000}"/>
    <hyperlink ref="R93" r:id="rId77" display="mailto:Danica.maljkovic@dok-ing.hr" xr:uid="{00000000-0004-0000-0000-00004C000000}"/>
    <hyperlink ref="R97" r:id="rId78" display="mailto:zrinka.prusac@ericsson.com" xr:uid="{00000000-0004-0000-0000-00004D000000}"/>
    <hyperlink ref="R98" r:id="rId79" xr:uid="{00000000-0004-0000-0000-00004E000000}"/>
    <hyperlink ref="R99" r:id="rId80" display="mailto:marin.klaric@ericsson.com" xr:uid="{00000000-0004-0000-0000-00004F000000}"/>
    <hyperlink ref="R102" r:id="rId81" xr:uid="{00000000-0004-0000-0000-000050000000}"/>
    <hyperlink ref="R103" r:id="rId82" display="mailto:jura.ivanovic@logicbricks.com" xr:uid="{00000000-0004-0000-0000-000051000000}"/>
    <hyperlink ref="R104" r:id="rId83" xr:uid="{00000000-0004-0000-0000-000052000000}"/>
  </hyperlinks>
  <pageMargins left="0.7" right="0.7" top="0.75" bottom="0.75" header="0.3" footer="0.3"/>
  <legacyDrawing r:id="rId8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'N:\Zakon _poticanje RDI\EVIDENCIJA ZAKON\[Copy of Evidencija ZAKON.xlsx]Osnovno'!#REF!</xm:f>
          </x14:formula1>
          <xm:sqref>T94:T101 AL90:AL93 S90:T93</xm:sqref>
        </x14:dataValidation>
        <x14:dataValidation type="list" allowBlank="1" showInputMessage="1" showErrorMessage="1" xr:uid="{00000000-0002-0000-0000-000001000000}">
          <x14:formula1>
            <xm:f>Osnovno!$A:$A</xm:f>
          </x14:formula1>
          <xm:sqref>AS45:AS47</xm:sqref>
        </x14:dataValidation>
        <x14:dataValidation type="list" allowBlank="1" showInputMessage="1" showErrorMessage="1" xr:uid="{00000000-0002-0000-0000-000002000000}">
          <x14:formula1>
            <xm:f>Osnovno!$M$2:$M$3</xm:f>
          </x14:formula1>
          <xm:sqref>T3:T89 T102:T106</xm:sqref>
        </x14:dataValidation>
        <x14:dataValidation type="list" allowBlank="1" showInputMessage="1" showErrorMessage="1" xr:uid="{00000000-0002-0000-0000-000003000000}">
          <x14:formula1>
            <xm:f>Osnovno!$K$2:$K$22</xm:f>
          </x14:formula1>
          <xm:sqref>S3:S74 S83:S89 S94:S106</xm:sqref>
        </x14:dataValidation>
        <x14:dataValidation type="list" allowBlank="1" showInputMessage="1" showErrorMessage="1" xr:uid="{00000000-0002-0000-0000-000004000000}">
          <x14:formula1>
            <xm:f>Osnovno!$H$2:$H$9</xm:f>
          </x14:formula1>
          <xm:sqref>AL3:AL66 AL68:AL89 AL94:AL106</xm:sqref>
        </x14:dataValidation>
        <x14:dataValidation type="list" allowBlank="1" showInputMessage="1" showErrorMessage="1" xr:uid="{00000000-0002-0000-0000-000005000000}">
          <x14:formula1>
            <xm:f>Osnovno!$E$2:$E$11</xm:f>
          </x14:formula1>
          <xm:sqref>AY3:AY106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7"/>
  <sheetViews>
    <sheetView tabSelected="1" zoomScaleNormal="100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K3" sqref="K3"/>
    </sheetView>
  </sheetViews>
  <sheetFormatPr defaultRowHeight="15" x14ac:dyDescent="0.25"/>
  <cols>
    <col min="1" max="1" width="7.42578125" customWidth="1"/>
    <col min="2" max="2" width="32" customWidth="1"/>
    <col min="3" max="3" width="27.140625" customWidth="1"/>
    <col min="4" max="4" width="24.7109375" customWidth="1"/>
    <col min="5" max="5" width="17.85546875" customWidth="1"/>
    <col min="6" max="6" width="18" customWidth="1"/>
    <col min="7" max="7" width="13.85546875" customWidth="1"/>
    <col min="8" max="8" width="21.7109375" style="13" customWidth="1"/>
    <col min="9" max="9" width="21.42578125" customWidth="1"/>
  </cols>
  <sheetData>
    <row r="1" spans="1:9" ht="68.25" customHeight="1" x14ac:dyDescent="0.25">
      <c r="A1" s="29" t="s">
        <v>0</v>
      </c>
      <c r="B1" s="29" t="s">
        <v>18</v>
      </c>
      <c r="C1" s="30" t="s">
        <v>26</v>
      </c>
      <c r="D1" s="30" t="s">
        <v>707</v>
      </c>
      <c r="E1" s="29" t="s">
        <v>1401</v>
      </c>
      <c r="F1" s="29" t="s">
        <v>1400</v>
      </c>
      <c r="G1" s="29" t="s">
        <v>1399</v>
      </c>
      <c r="H1" s="31" t="s">
        <v>1396</v>
      </c>
      <c r="I1" s="31" t="s">
        <v>1397</v>
      </c>
    </row>
    <row r="2" spans="1:9" ht="75" x14ac:dyDescent="0.25">
      <c r="A2" s="164">
        <v>1</v>
      </c>
      <c r="B2" s="165" t="s">
        <v>349</v>
      </c>
      <c r="C2" s="166" t="s">
        <v>352</v>
      </c>
      <c r="D2" s="164">
        <v>76239967471</v>
      </c>
      <c r="E2" s="167" t="s">
        <v>357</v>
      </c>
      <c r="F2" s="164" t="s">
        <v>353</v>
      </c>
      <c r="G2" s="164">
        <v>10410</v>
      </c>
      <c r="H2" s="168">
        <v>1719078</v>
      </c>
      <c r="I2" s="169">
        <v>376864.62</v>
      </c>
    </row>
    <row r="3" spans="1:9" ht="96.75" customHeight="1" x14ac:dyDescent="0.25">
      <c r="A3" s="164">
        <v>2</v>
      </c>
      <c r="B3" s="165" t="s">
        <v>364</v>
      </c>
      <c r="C3" s="170" t="s">
        <v>366</v>
      </c>
      <c r="D3" s="164" t="s">
        <v>1370</v>
      </c>
      <c r="E3" s="164" t="s">
        <v>367</v>
      </c>
      <c r="F3" s="164" t="s">
        <v>368</v>
      </c>
      <c r="G3" s="164">
        <v>10110</v>
      </c>
      <c r="H3" s="171">
        <v>9832901.7899999991</v>
      </c>
      <c r="I3" s="169">
        <v>2575688.8199999998</v>
      </c>
    </row>
    <row r="4" spans="1:9" ht="75" x14ac:dyDescent="0.25">
      <c r="A4" s="164">
        <v>3</v>
      </c>
      <c r="B4" s="165" t="s">
        <v>379</v>
      </c>
      <c r="C4" s="172" t="s">
        <v>380</v>
      </c>
      <c r="D4" s="164">
        <v>88526453580</v>
      </c>
      <c r="E4" s="164" t="s">
        <v>381</v>
      </c>
      <c r="F4" s="164" t="s">
        <v>382</v>
      </c>
      <c r="G4" s="164">
        <v>21226</v>
      </c>
      <c r="H4" s="171">
        <v>10770208</v>
      </c>
      <c r="I4" s="169">
        <v>2406758.83</v>
      </c>
    </row>
    <row r="5" spans="1:9" ht="60" x14ac:dyDescent="0.25">
      <c r="A5" s="164">
        <v>4</v>
      </c>
      <c r="B5" s="173" t="s">
        <v>388</v>
      </c>
      <c r="C5" s="174" t="s">
        <v>389</v>
      </c>
      <c r="D5" s="164">
        <v>27712717103</v>
      </c>
      <c r="E5" s="175" t="s">
        <v>390</v>
      </c>
      <c r="F5" s="164" t="s">
        <v>368</v>
      </c>
      <c r="G5" s="164">
        <v>10000</v>
      </c>
      <c r="H5" s="171">
        <v>2356103</v>
      </c>
      <c r="I5" s="169">
        <v>517926.07999999996</v>
      </c>
    </row>
    <row r="6" spans="1:9" ht="90" x14ac:dyDescent="0.25">
      <c r="A6" s="164">
        <v>5</v>
      </c>
      <c r="B6" s="173" t="s">
        <v>397</v>
      </c>
      <c r="C6" s="176" t="s">
        <v>398</v>
      </c>
      <c r="D6" s="164">
        <v>52909770220</v>
      </c>
      <c r="E6" s="177" t="s">
        <v>399</v>
      </c>
      <c r="F6" s="177" t="s">
        <v>400</v>
      </c>
      <c r="G6" s="164">
        <v>35000</v>
      </c>
      <c r="H6" s="171">
        <v>2981254.12</v>
      </c>
      <c r="I6" s="169">
        <v>671711.8</v>
      </c>
    </row>
    <row r="7" spans="1:9" ht="75" x14ac:dyDescent="0.25">
      <c r="A7" s="164">
        <v>6</v>
      </c>
      <c r="B7" s="165" t="s">
        <v>407</v>
      </c>
      <c r="C7" s="178" t="s">
        <v>408</v>
      </c>
      <c r="D7" s="164">
        <v>88255578438</v>
      </c>
      <c r="E7" s="177" t="s">
        <v>409</v>
      </c>
      <c r="F7" s="164" t="s">
        <v>368</v>
      </c>
      <c r="G7" s="164">
        <v>10000</v>
      </c>
      <c r="H7" s="171">
        <v>3258368.66</v>
      </c>
      <c r="I7" s="169">
        <v>715594.5</v>
      </c>
    </row>
    <row r="8" spans="1:9" ht="30" x14ac:dyDescent="0.25">
      <c r="A8" s="164">
        <v>7</v>
      </c>
      <c r="B8" s="165" t="s">
        <v>415</v>
      </c>
      <c r="C8" s="179" t="s">
        <v>421</v>
      </c>
      <c r="D8" s="164">
        <v>33890755814</v>
      </c>
      <c r="E8" s="177" t="s">
        <v>416</v>
      </c>
      <c r="F8" s="164" t="s">
        <v>417</v>
      </c>
      <c r="G8" s="164">
        <v>10430</v>
      </c>
      <c r="H8" s="171">
        <v>55914219.880000003</v>
      </c>
      <c r="I8" s="169">
        <v>7299107.0499999998</v>
      </c>
    </row>
    <row r="9" spans="1:9" ht="75" x14ac:dyDescent="0.25">
      <c r="A9" s="164">
        <v>8</v>
      </c>
      <c r="B9" s="165" t="s">
        <v>427</v>
      </c>
      <c r="C9" s="179" t="s">
        <v>428</v>
      </c>
      <c r="D9" s="164">
        <v>48223755696</v>
      </c>
      <c r="E9" s="175" t="s">
        <v>1367</v>
      </c>
      <c r="F9" s="164" t="s">
        <v>368</v>
      </c>
      <c r="G9" s="164">
        <v>10000</v>
      </c>
      <c r="H9" s="171">
        <v>3242856.35</v>
      </c>
      <c r="I9" s="169">
        <v>707238.16</v>
      </c>
    </row>
    <row r="10" spans="1:9" ht="105" x14ac:dyDescent="0.25">
      <c r="A10" s="164">
        <v>9</v>
      </c>
      <c r="B10" s="165" t="s">
        <v>438</v>
      </c>
      <c r="C10" s="179" t="s">
        <v>439</v>
      </c>
      <c r="D10" s="164">
        <v>99338993079</v>
      </c>
      <c r="E10" s="167" t="s">
        <v>440</v>
      </c>
      <c r="F10" s="164" t="s">
        <v>368</v>
      </c>
      <c r="G10" s="164">
        <v>10000</v>
      </c>
      <c r="H10" s="171">
        <v>3266607.62</v>
      </c>
      <c r="I10" s="169">
        <v>713202.10999999987</v>
      </c>
    </row>
    <row r="11" spans="1:9" ht="75" x14ac:dyDescent="0.25">
      <c r="A11" s="164">
        <v>10</v>
      </c>
      <c r="B11" s="165" t="s">
        <v>447</v>
      </c>
      <c r="C11" s="178" t="s">
        <v>448</v>
      </c>
      <c r="D11" s="164">
        <v>56906077918</v>
      </c>
      <c r="E11" s="177" t="s">
        <v>464</v>
      </c>
      <c r="F11" s="164" t="s">
        <v>368</v>
      </c>
      <c r="G11" s="164">
        <v>10000</v>
      </c>
      <c r="H11" s="171">
        <v>8089918.3100000005</v>
      </c>
      <c r="I11" s="169">
        <v>1834960.8200000003</v>
      </c>
    </row>
    <row r="12" spans="1:9" ht="45" x14ac:dyDescent="0.25">
      <c r="A12" s="164">
        <v>11</v>
      </c>
      <c r="B12" s="165" t="s">
        <v>454</v>
      </c>
      <c r="C12" s="179" t="s">
        <v>456</v>
      </c>
      <c r="D12" s="164">
        <v>87108765199</v>
      </c>
      <c r="E12" s="177" t="s">
        <v>457</v>
      </c>
      <c r="F12" s="164" t="s">
        <v>368</v>
      </c>
      <c r="G12" s="164">
        <v>10000</v>
      </c>
      <c r="H12" s="171">
        <v>788375.52</v>
      </c>
      <c r="I12" s="169">
        <v>206226.83000000002</v>
      </c>
    </row>
    <row r="13" spans="1:9" ht="90" x14ac:dyDescent="0.25">
      <c r="A13" s="164">
        <v>12</v>
      </c>
      <c r="B13" s="180" t="s">
        <v>494</v>
      </c>
      <c r="C13" s="178" t="s">
        <v>495</v>
      </c>
      <c r="D13" s="164">
        <v>96761048495</v>
      </c>
      <c r="E13" s="165" t="s">
        <v>496</v>
      </c>
      <c r="F13" s="164" t="s">
        <v>368</v>
      </c>
      <c r="G13" s="164">
        <v>10000</v>
      </c>
      <c r="H13" s="171">
        <v>2186118.64</v>
      </c>
      <c r="I13" s="169">
        <v>292707.82999999996</v>
      </c>
    </row>
    <row r="14" spans="1:9" ht="45" x14ac:dyDescent="0.25">
      <c r="A14" s="164">
        <v>13</v>
      </c>
      <c r="B14" s="179" t="s">
        <v>509</v>
      </c>
      <c r="C14" s="178" t="s">
        <v>510</v>
      </c>
      <c r="D14" s="164">
        <v>99895959831</v>
      </c>
      <c r="E14" s="165" t="s">
        <v>511</v>
      </c>
      <c r="F14" s="164" t="s">
        <v>368</v>
      </c>
      <c r="G14" s="164">
        <v>10000</v>
      </c>
      <c r="H14" s="171">
        <v>6009099.0599999996</v>
      </c>
      <c r="I14" s="169">
        <v>1357377.82</v>
      </c>
    </row>
    <row r="15" spans="1:9" ht="75" x14ac:dyDescent="0.25">
      <c r="A15" s="164">
        <v>14</v>
      </c>
      <c r="B15" s="165" t="s">
        <v>523</v>
      </c>
      <c r="C15" s="179" t="s">
        <v>524</v>
      </c>
      <c r="D15" s="164">
        <v>18556905592</v>
      </c>
      <c r="E15" s="165" t="s">
        <v>525</v>
      </c>
      <c r="F15" s="164" t="s">
        <v>526</v>
      </c>
      <c r="G15" s="164">
        <v>21000</v>
      </c>
      <c r="H15" s="171">
        <v>35636530.57</v>
      </c>
      <c r="I15" s="169">
        <v>0</v>
      </c>
    </row>
    <row r="16" spans="1:9" ht="31.5" x14ac:dyDescent="0.25">
      <c r="A16" s="164">
        <v>15</v>
      </c>
      <c r="B16" s="181" t="s">
        <v>536</v>
      </c>
      <c r="C16" s="182" t="s">
        <v>537</v>
      </c>
      <c r="D16" s="183">
        <v>20950636972</v>
      </c>
      <c r="E16" s="181" t="s">
        <v>538</v>
      </c>
      <c r="F16" s="164" t="s">
        <v>539</v>
      </c>
      <c r="G16" s="164">
        <v>51000</v>
      </c>
      <c r="H16" s="171">
        <v>3236113.85</v>
      </c>
      <c r="I16" s="169">
        <v>740829.49</v>
      </c>
    </row>
    <row r="17" spans="1:9" ht="45" x14ac:dyDescent="0.25">
      <c r="A17" s="164">
        <v>16</v>
      </c>
      <c r="B17" s="184" t="s">
        <v>415</v>
      </c>
      <c r="C17" s="185" t="s">
        <v>566</v>
      </c>
      <c r="D17" s="164">
        <v>33890755814</v>
      </c>
      <c r="E17" s="184" t="s">
        <v>416</v>
      </c>
      <c r="F17" s="186" t="s">
        <v>417</v>
      </c>
      <c r="G17" s="186">
        <v>10430</v>
      </c>
      <c r="H17" s="187">
        <v>19667587.969999999</v>
      </c>
      <c r="I17" s="169">
        <v>3318194.33</v>
      </c>
    </row>
    <row r="18" spans="1:9" s="66" customFormat="1" ht="30" x14ac:dyDescent="0.25">
      <c r="A18" s="164">
        <v>17</v>
      </c>
      <c r="B18" s="188" t="s">
        <v>580</v>
      </c>
      <c r="C18" s="189" t="s">
        <v>581</v>
      </c>
      <c r="D18" s="164">
        <v>36044044039</v>
      </c>
      <c r="E18" s="189" t="s">
        <v>582</v>
      </c>
      <c r="F18" s="190" t="s">
        <v>368</v>
      </c>
      <c r="G18" s="190">
        <v>10000</v>
      </c>
      <c r="H18" s="187">
        <v>1617348</v>
      </c>
      <c r="I18" s="169">
        <v>362208.25</v>
      </c>
    </row>
    <row r="19" spans="1:9" s="66" customFormat="1" ht="105" x14ac:dyDescent="0.25">
      <c r="A19" s="164">
        <v>18</v>
      </c>
      <c r="B19" s="188" t="s">
        <v>523</v>
      </c>
      <c r="C19" s="191" t="s">
        <v>587</v>
      </c>
      <c r="D19" s="164">
        <v>18556905592</v>
      </c>
      <c r="E19" s="188" t="s">
        <v>525</v>
      </c>
      <c r="F19" s="190" t="s">
        <v>526</v>
      </c>
      <c r="G19" s="186">
        <v>21000</v>
      </c>
      <c r="H19" s="187">
        <v>276484384.02000004</v>
      </c>
      <c r="I19" s="169">
        <v>58159135.600000001</v>
      </c>
    </row>
    <row r="20" spans="1:9" s="66" customFormat="1" ht="45" x14ac:dyDescent="0.25">
      <c r="A20" s="164">
        <v>19</v>
      </c>
      <c r="B20" s="189" t="s">
        <v>1371</v>
      </c>
      <c r="C20" s="189" t="s">
        <v>591</v>
      </c>
      <c r="D20" s="164">
        <v>84339137481</v>
      </c>
      <c r="E20" s="189" t="s">
        <v>592</v>
      </c>
      <c r="F20" s="186" t="s">
        <v>593</v>
      </c>
      <c r="G20" s="186">
        <v>23000</v>
      </c>
      <c r="H20" s="187">
        <v>1091163.17</v>
      </c>
      <c r="I20" s="169">
        <v>288784.26</v>
      </c>
    </row>
    <row r="21" spans="1:9" s="66" customFormat="1" ht="60" x14ac:dyDescent="0.25">
      <c r="A21" s="164">
        <v>20</v>
      </c>
      <c r="B21" s="189" t="s">
        <v>1371</v>
      </c>
      <c r="C21" s="189" t="s">
        <v>602</v>
      </c>
      <c r="D21" s="164">
        <v>84339137481</v>
      </c>
      <c r="E21" s="189" t="s">
        <v>592</v>
      </c>
      <c r="F21" s="186" t="s">
        <v>593</v>
      </c>
      <c r="G21" s="186">
        <v>23000</v>
      </c>
      <c r="H21" s="187">
        <v>1085378.3400000001</v>
      </c>
      <c r="I21" s="169">
        <v>283557.45</v>
      </c>
    </row>
    <row r="22" spans="1:9" s="66" customFormat="1" ht="45" x14ac:dyDescent="0.25">
      <c r="A22" s="164">
        <v>21</v>
      </c>
      <c r="B22" s="189" t="s">
        <v>1371</v>
      </c>
      <c r="C22" s="189" t="s">
        <v>603</v>
      </c>
      <c r="D22" s="164">
        <v>84339137481</v>
      </c>
      <c r="E22" s="189" t="s">
        <v>592</v>
      </c>
      <c r="F22" s="186" t="s">
        <v>593</v>
      </c>
      <c r="G22" s="186">
        <v>23000</v>
      </c>
      <c r="H22" s="187">
        <v>1900463.72</v>
      </c>
      <c r="I22" s="169">
        <v>499197.93000000005</v>
      </c>
    </row>
    <row r="23" spans="1:9" ht="15.75" x14ac:dyDescent="0.25">
      <c r="A23" s="164">
        <v>22</v>
      </c>
      <c r="B23" s="189" t="s">
        <v>611</v>
      </c>
      <c r="C23" s="189" t="s">
        <v>612</v>
      </c>
      <c r="D23" s="164">
        <v>17560201884</v>
      </c>
      <c r="E23" s="189" t="s">
        <v>613</v>
      </c>
      <c r="F23" s="186" t="s">
        <v>614</v>
      </c>
      <c r="G23" s="186">
        <v>31000</v>
      </c>
      <c r="H23" s="171">
        <v>10860000</v>
      </c>
      <c r="I23" s="169">
        <v>2271970.5</v>
      </c>
    </row>
    <row r="24" spans="1:9" s="65" customFormat="1" ht="75" x14ac:dyDescent="0.25">
      <c r="A24" s="164">
        <v>23</v>
      </c>
      <c r="B24" s="192" t="s">
        <v>634</v>
      </c>
      <c r="C24" s="193" t="s">
        <v>1157</v>
      </c>
      <c r="D24" s="164">
        <v>77917801452</v>
      </c>
      <c r="E24" s="192" t="s">
        <v>635</v>
      </c>
      <c r="F24" s="190" t="s">
        <v>636</v>
      </c>
      <c r="G24" s="190">
        <v>51215</v>
      </c>
      <c r="H24" s="187">
        <v>1344065.56</v>
      </c>
      <c r="I24" s="169">
        <v>296565.63</v>
      </c>
    </row>
    <row r="25" spans="1:9" s="65" customFormat="1" ht="45" x14ac:dyDescent="0.25">
      <c r="A25" s="164">
        <v>24</v>
      </c>
      <c r="B25" s="188" t="s">
        <v>641</v>
      </c>
      <c r="C25" s="189" t="s">
        <v>694</v>
      </c>
      <c r="D25" s="164">
        <v>94111301877</v>
      </c>
      <c r="E25" s="188" t="s">
        <v>642</v>
      </c>
      <c r="F25" s="190" t="s">
        <v>368</v>
      </c>
      <c r="G25" s="190">
        <v>10000</v>
      </c>
      <c r="H25" s="187">
        <v>3448152.32</v>
      </c>
      <c r="I25" s="169">
        <v>734436.89999999991</v>
      </c>
    </row>
    <row r="26" spans="1:9" ht="105" x14ac:dyDescent="0.25">
      <c r="A26" s="164">
        <v>25</v>
      </c>
      <c r="B26" s="165" t="s">
        <v>680</v>
      </c>
      <c r="C26" s="194" t="s">
        <v>681</v>
      </c>
      <c r="D26" s="164">
        <v>12918072739</v>
      </c>
      <c r="E26" s="195" t="s">
        <v>682</v>
      </c>
      <c r="F26" s="190" t="s">
        <v>526</v>
      </c>
      <c r="G26" s="190">
        <v>21000</v>
      </c>
      <c r="H26" s="187">
        <v>1553654.46</v>
      </c>
      <c r="I26" s="169">
        <v>393604.28</v>
      </c>
    </row>
    <row r="27" spans="1:9" ht="60" x14ac:dyDescent="0.25">
      <c r="A27" s="164">
        <v>26</v>
      </c>
      <c r="B27" s="165" t="s">
        <v>700</v>
      </c>
      <c r="C27" s="191" t="s">
        <v>701</v>
      </c>
      <c r="D27" s="164">
        <v>56388273610</v>
      </c>
      <c r="E27" s="186" t="s">
        <v>702</v>
      </c>
      <c r="F27" s="190" t="s">
        <v>526</v>
      </c>
      <c r="G27" s="186">
        <v>21000</v>
      </c>
      <c r="H27" s="187">
        <v>1135432.49</v>
      </c>
      <c r="I27" s="169">
        <v>250872.07</v>
      </c>
    </row>
    <row r="28" spans="1:9" ht="45" x14ac:dyDescent="0.25">
      <c r="A28" s="164">
        <v>27</v>
      </c>
      <c r="B28" s="165" t="s">
        <v>728</v>
      </c>
      <c r="C28" s="191" t="s">
        <v>729</v>
      </c>
      <c r="D28" s="164">
        <v>16536095427</v>
      </c>
      <c r="E28" s="186" t="s">
        <v>730</v>
      </c>
      <c r="F28" s="190" t="s">
        <v>731</v>
      </c>
      <c r="G28" s="190">
        <v>40000</v>
      </c>
      <c r="H28" s="187">
        <v>2173043.8200000003</v>
      </c>
      <c r="I28" s="169">
        <v>501120.37</v>
      </c>
    </row>
    <row r="29" spans="1:9" ht="120" x14ac:dyDescent="0.25">
      <c r="A29" s="164">
        <v>28</v>
      </c>
      <c r="B29" s="165" t="s">
        <v>479</v>
      </c>
      <c r="C29" s="196" t="s">
        <v>740</v>
      </c>
      <c r="D29" s="197" t="s">
        <v>1372</v>
      </c>
      <c r="E29" s="186" t="s">
        <v>481</v>
      </c>
      <c r="F29" s="195" t="s">
        <v>368</v>
      </c>
      <c r="G29" s="195">
        <v>10000</v>
      </c>
      <c r="H29" s="198">
        <v>2541751.92</v>
      </c>
      <c r="I29" s="169">
        <v>562912.42999999993</v>
      </c>
    </row>
    <row r="30" spans="1:9" ht="45" x14ac:dyDescent="0.25">
      <c r="A30" s="164">
        <v>29</v>
      </c>
      <c r="B30" s="179" t="s">
        <v>750</v>
      </c>
      <c r="C30" s="191" t="s">
        <v>1394</v>
      </c>
      <c r="D30" s="167">
        <v>53943536946</v>
      </c>
      <c r="E30" s="186" t="s">
        <v>752</v>
      </c>
      <c r="F30" s="190" t="s">
        <v>753</v>
      </c>
      <c r="G30" s="190">
        <v>10431</v>
      </c>
      <c r="H30" s="198">
        <v>10065288.99</v>
      </c>
      <c r="I30" s="169">
        <v>756584.7</v>
      </c>
    </row>
    <row r="31" spans="1:9" ht="60" x14ac:dyDescent="0.25">
      <c r="A31" s="164">
        <v>30</v>
      </c>
      <c r="B31" s="179" t="s">
        <v>764</v>
      </c>
      <c r="C31" s="191" t="s">
        <v>765</v>
      </c>
      <c r="D31" s="164">
        <v>18928523252</v>
      </c>
      <c r="E31" s="186" t="s">
        <v>766</v>
      </c>
      <c r="F31" s="190" t="s">
        <v>767</v>
      </c>
      <c r="G31" s="190">
        <v>48000</v>
      </c>
      <c r="H31" s="198">
        <v>302929.64</v>
      </c>
      <c r="I31" s="169">
        <v>73408.09</v>
      </c>
    </row>
    <row r="32" spans="1:9" ht="60" x14ac:dyDescent="0.25">
      <c r="A32" s="164">
        <v>31</v>
      </c>
      <c r="B32" s="179" t="s">
        <v>750</v>
      </c>
      <c r="C32" s="191" t="s">
        <v>784</v>
      </c>
      <c r="D32" s="167">
        <v>53943536946</v>
      </c>
      <c r="E32" s="186" t="s">
        <v>752</v>
      </c>
      <c r="F32" s="190" t="s">
        <v>753</v>
      </c>
      <c r="G32" s="190">
        <v>10431</v>
      </c>
      <c r="H32" s="198">
        <v>3875466.31</v>
      </c>
      <c r="I32" s="169">
        <v>1208923.73</v>
      </c>
    </row>
    <row r="33" spans="1:9" ht="75" x14ac:dyDescent="0.25">
      <c r="A33" s="164">
        <v>32</v>
      </c>
      <c r="B33" s="179" t="s">
        <v>764</v>
      </c>
      <c r="C33" s="191" t="s">
        <v>797</v>
      </c>
      <c r="D33" s="164">
        <v>18928523252</v>
      </c>
      <c r="E33" s="186" t="s">
        <v>766</v>
      </c>
      <c r="F33" s="190" t="s">
        <v>767</v>
      </c>
      <c r="G33" s="190">
        <v>48000</v>
      </c>
      <c r="H33" s="198">
        <v>1397637.51</v>
      </c>
      <c r="I33" s="169">
        <v>358209.79</v>
      </c>
    </row>
    <row r="34" spans="1:9" ht="45" x14ac:dyDescent="0.25">
      <c r="A34" s="164">
        <v>33</v>
      </c>
      <c r="B34" s="179" t="s">
        <v>764</v>
      </c>
      <c r="C34" s="191" t="s">
        <v>798</v>
      </c>
      <c r="D34" s="164">
        <v>18928523252</v>
      </c>
      <c r="E34" s="186" t="s">
        <v>766</v>
      </c>
      <c r="F34" s="190" t="s">
        <v>767</v>
      </c>
      <c r="G34" s="190">
        <v>48000</v>
      </c>
      <c r="H34" s="171">
        <v>1467492.33</v>
      </c>
      <c r="I34" s="169">
        <v>377027.06</v>
      </c>
    </row>
    <row r="35" spans="1:9" ht="90" x14ac:dyDescent="0.25">
      <c r="A35" s="164">
        <v>34</v>
      </c>
      <c r="B35" s="165" t="s">
        <v>750</v>
      </c>
      <c r="C35" s="189" t="s">
        <v>1398</v>
      </c>
      <c r="D35" s="167">
        <v>53943536946</v>
      </c>
      <c r="E35" s="190" t="s">
        <v>752</v>
      </c>
      <c r="F35" s="190" t="s">
        <v>753</v>
      </c>
      <c r="G35" s="190">
        <v>10431</v>
      </c>
      <c r="H35" s="171">
        <v>11114948.189999999</v>
      </c>
      <c r="I35" s="169">
        <v>756097.70000000007</v>
      </c>
    </row>
    <row r="36" spans="1:9" ht="60" customHeight="1" x14ac:dyDescent="0.25">
      <c r="A36" s="164">
        <v>35</v>
      </c>
      <c r="B36" s="189" t="s">
        <v>815</v>
      </c>
      <c r="C36" s="189" t="s">
        <v>816</v>
      </c>
      <c r="D36" s="164">
        <v>88717746347</v>
      </c>
      <c r="E36" s="199" t="s">
        <v>819</v>
      </c>
      <c r="F36" s="190" t="s">
        <v>368</v>
      </c>
      <c r="G36" s="190">
        <v>10000</v>
      </c>
      <c r="H36" s="171">
        <v>2951861.23</v>
      </c>
      <c r="I36" s="169">
        <v>650576.02</v>
      </c>
    </row>
    <row r="37" spans="1:9" ht="45" customHeight="1" x14ac:dyDescent="0.25">
      <c r="A37" s="164">
        <v>36</v>
      </c>
      <c r="B37" s="200" t="s">
        <v>841</v>
      </c>
      <c r="C37" s="200" t="s">
        <v>843</v>
      </c>
      <c r="D37" s="190">
        <v>88942753905</v>
      </c>
      <c r="E37" s="195" t="s">
        <v>846</v>
      </c>
      <c r="F37" s="190" t="s">
        <v>368</v>
      </c>
      <c r="G37" s="190">
        <v>10000</v>
      </c>
      <c r="H37" s="171">
        <v>1202255.0900000001</v>
      </c>
      <c r="I37" s="169">
        <v>264338.32</v>
      </c>
    </row>
    <row r="38" spans="1:9" ht="51.75" customHeight="1" x14ac:dyDescent="0.25">
      <c r="A38" s="164">
        <v>37</v>
      </c>
      <c r="B38" s="165" t="s">
        <v>415</v>
      </c>
      <c r="C38" s="189" t="s">
        <v>853</v>
      </c>
      <c r="D38" s="190">
        <v>33890755814</v>
      </c>
      <c r="E38" s="200" t="s">
        <v>416</v>
      </c>
      <c r="F38" s="190" t="s">
        <v>417</v>
      </c>
      <c r="G38" s="190">
        <v>10430</v>
      </c>
      <c r="H38" s="171">
        <v>18111239.98</v>
      </c>
      <c r="I38" s="169">
        <v>3949175.1199999996</v>
      </c>
    </row>
    <row r="39" spans="1:9" ht="75" customHeight="1" x14ac:dyDescent="0.25">
      <c r="A39" s="164">
        <v>38</v>
      </c>
      <c r="B39" s="201" t="s">
        <v>861</v>
      </c>
      <c r="C39" s="178" t="s">
        <v>862</v>
      </c>
      <c r="D39" s="164">
        <v>70108447975</v>
      </c>
      <c r="E39" s="167" t="s">
        <v>865</v>
      </c>
      <c r="F39" s="190" t="s">
        <v>866</v>
      </c>
      <c r="G39" s="190">
        <v>10450</v>
      </c>
      <c r="H39" s="171">
        <v>865200</v>
      </c>
      <c r="I39" s="169">
        <v>179031.57</v>
      </c>
    </row>
    <row r="40" spans="1:9" ht="46.5" customHeight="1" x14ac:dyDescent="0.25">
      <c r="A40" s="164">
        <v>39</v>
      </c>
      <c r="B40" s="165" t="s">
        <v>876</v>
      </c>
      <c r="C40" s="165" t="s">
        <v>877</v>
      </c>
      <c r="D40" s="202">
        <v>580508570141</v>
      </c>
      <c r="E40" s="165" t="s">
        <v>880</v>
      </c>
      <c r="F40" s="190" t="s">
        <v>368</v>
      </c>
      <c r="G40" s="190">
        <v>10000</v>
      </c>
      <c r="H40" s="171">
        <v>3033800</v>
      </c>
      <c r="I40" s="169">
        <v>737057.05</v>
      </c>
    </row>
    <row r="41" spans="1:9" ht="78.75" customHeight="1" x14ac:dyDescent="0.25">
      <c r="A41" s="164">
        <v>40</v>
      </c>
      <c r="B41" s="165" t="s">
        <v>888</v>
      </c>
      <c r="C41" s="203" t="s">
        <v>889</v>
      </c>
      <c r="D41" s="190">
        <v>69609657776</v>
      </c>
      <c r="E41" s="181" t="s">
        <v>892</v>
      </c>
      <c r="F41" s="190" t="s">
        <v>368</v>
      </c>
      <c r="G41" s="190">
        <v>10000</v>
      </c>
      <c r="H41" s="171">
        <v>1722746.02</v>
      </c>
      <c r="I41" s="169">
        <v>376888.32999999996</v>
      </c>
    </row>
    <row r="42" spans="1:9" ht="63" x14ac:dyDescent="0.25">
      <c r="A42" s="164">
        <v>41</v>
      </c>
      <c r="B42" s="165" t="s">
        <v>983</v>
      </c>
      <c r="C42" s="204" t="s">
        <v>982</v>
      </c>
      <c r="D42" s="164">
        <v>3410818430</v>
      </c>
      <c r="E42" s="190" t="s">
        <v>984</v>
      </c>
      <c r="F42" s="190" t="s">
        <v>985</v>
      </c>
      <c r="G42" s="190">
        <v>40323</v>
      </c>
      <c r="H42" s="171">
        <v>9277564.2400000002</v>
      </c>
      <c r="I42" s="169">
        <v>1506393.6</v>
      </c>
    </row>
    <row r="43" spans="1:9" ht="45" x14ac:dyDescent="0.25">
      <c r="A43" s="164">
        <v>42</v>
      </c>
      <c r="B43" s="165" t="s">
        <v>728</v>
      </c>
      <c r="C43" s="172" t="s">
        <v>1044</v>
      </c>
      <c r="D43" s="164">
        <v>16536095427</v>
      </c>
      <c r="E43" s="167" t="s">
        <v>730</v>
      </c>
      <c r="F43" s="164" t="s">
        <v>731</v>
      </c>
      <c r="G43" s="164">
        <v>40000</v>
      </c>
      <c r="H43" s="171">
        <v>4225051.43</v>
      </c>
      <c r="I43" s="169">
        <v>1083180.0900000001</v>
      </c>
    </row>
    <row r="44" spans="1:9" ht="15.75" x14ac:dyDescent="0.25">
      <c r="A44" s="164">
        <v>43</v>
      </c>
      <c r="B44" s="172" t="s">
        <v>1395</v>
      </c>
      <c r="C44" s="191" t="s">
        <v>1176</v>
      </c>
      <c r="D44" s="164">
        <v>87938241576</v>
      </c>
      <c r="E44" s="164" t="s">
        <v>1139</v>
      </c>
      <c r="F44" s="164" t="s">
        <v>1140</v>
      </c>
      <c r="G44" s="164">
        <v>48361</v>
      </c>
      <c r="H44" s="171">
        <v>800401.44</v>
      </c>
      <c r="I44" s="169">
        <v>189836.88</v>
      </c>
    </row>
    <row r="45" spans="1:9" ht="45" x14ac:dyDescent="0.25">
      <c r="A45" s="164">
        <v>44</v>
      </c>
      <c r="B45" s="165" t="s">
        <v>861</v>
      </c>
      <c r="C45" s="191" t="s">
        <v>1148</v>
      </c>
      <c r="D45" s="164">
        <v>70108447975</v>
      </c>
      <c r="E45" s="199" t="s">
        <v>865</v>
      </c>
      <c r="F45" s="164" t="s">
        <v>866</v>
      </c>
      <c r="G45" s="164">
        <v>10450</v>
      </c>
      <c r="H45" s="171">
        <v>2693885.65</v>
      </c>
      <c r="I45" s="169">
        <v>416591.01</v>
      </c>
    </row>
    <row r="46" spans="1:9" ht="60" x14ac:dyDescent="0.25">
      <c r="A46" s="164">
        <v>45</v>
      </c>
      <c r="B46" s="179" t="s">
        <v>1159</v>
      </c>
      <c r="C46" s="178" t="s">
        <v>1160</v>
      </c>
      <c r="D46" s="164">
        <v>61839748667</v>
      </c>
      <c r="E46" s="164" t="s">
        <v>1162</v>
      </c>
      <c r="F46" s="190" t="s">
        <v>368</v>
      </c>
      <c r="G46" s="190">
        <v>10000</v>
      </c>
      <c r="H46" s="171">
        <v>3454537.5</v>
      </c>
      <c r="I46" s="169">
        <v>491104.96</v>
      </c>
    </row>
    <row r="47" spans="1:9" ht="45" x14ac:dyDescent="0.25">
      <c r="A47" s="164">
        <v>46</v>
      </c>
      <c r="B47" s="189" t="s">
        <v>1189</v>
      </c>
      <c r="C47" s="196" t="s">
        <v>1182</v>
      </c>
      <c r="D47" s="190">
        <v>15138645646</v>
      </c>
      <c r="E47" s="205" t="s">
        <v>1184</v>
      </c>
      <c r="F47" s="190" t="s">
        <v>368</v>
      </c>
      <c r="G47" s="190">
        <v>10000</v>
      </c>
      <c r="H47" s="171">
        <v>1379992.8</v>
      </c>
      <c r="I47" s="169">
        <v>342866.47</v>
      </c>
    </row>
    <row r="48" spans="1:9" ht="47.25" x14ac:dyDescent="0.25">
      <c r="A48" s="164">
        <v>47</v>
      </c>
      <c r="B48" s="189" t="s">
        <v>1167</v>
      </c>
      <c r="C48" s="206" t="s">
        <v>1205</v>
      </c>
      <c r="D48" s="190">
        <v>39982657045</v>
      </c>
      <c r="E48" s="195" t="s">
        <v>1170</v>
      </c>
      <c r="F48" s="190" t="s">
        <v>368</v>
      </c>
      <c r="G48" s="190">
        <v>10000</v>
      </c>
      <c r="H48" s="171">
        <v>51629309.959999993</v>
      </c>
      <c r="I48" s="169">
        <v>11432064.880000001</v>
      </c>
    </row>
    <row r="49" spans="1:9" ht="30" x14ac:dyDescent="0.25">
      <c r="A49" s="164">
        <v>48</v>
      </c>
      <c r="B49" s="189" t="s">
        <v>1219</v>
      </c>
      <c r="C49" s="189" t="s">
        <v>1216</v>
      </c>
      <c r="D49" s="190">
        <v>12710048305</v>
      </c>
      <c r="E49" s="164" t="s">
        <v>1139</v>
      </c>
      <c r="F49" s="164" t="s">
        <v>1140</v>
      </c>
      <c r="G49" s="164">
        <v>48361</v>
      </c>
      <c r="H49" s="171">
        <v>828777.87</v>
      </c>
      <c r="I49" s="169">
        <v>182367.32</v>
      </c>
    </row>
    <row r="50" spans="1:9" ht="45" x14ac:dyDescent="0.25">
      <c r="A50" s="164">
        <v>49</v>
      </c>
      <c r="B50" s="189" t="s">
        <v>1167</v>
      </c>
      <c r="C50" s="191" t="s">
        <v>1230</v>
      </c>
      <c r="D50" s="190">
        <v>39982657045</v>
      </c>
      <c r="E50" s="195" t="s">
        <v>1170</v>
      </c>
      <c r="F50" s="190" t="s">
        <v>368</v>
      </c>
      <c r="G50" s="190">
        <v>10000</v>
      </c>
      <c r="H50" s="171">
        <v>11652991.01</v>
      </c>
      <c r="I50" s="169">
        <v>2585315.3099999996</v>
      </c>
    </row>
    <row r="51" spans="1:9" ht="99" customHeight="1" x14ac:dyDescent="0.25">
      <c r="A51" s="164">
        <v>50</v>
      </c>
      <c r="B51" s="200" t="s">
        <v>672</v>
      </c>
      <c r="C51" s="189" t="s">
        <v>1237</v>
      </c>
      <c r="D51" s="190">
        <v>86457466637</v>
      </c>
      <c r="E51" s="190" t="s">
        <v>673</v>
      </c>
      <c r="F51" s="190" t="s">
        <v>368</v>
      </c>
      <c r="G51" s="190">
        <v>10000</v>
      </c>
      <c r="H51" s="171">
        <v>7703325</v>
      </c>
      <c r="I51" s="169">
        <v>1505907.2</v>
      </c>
    </row>
    <row r="52" spans="1:9" ht="45" x14ac:dyDescent="0.25">
      <c r="A52" s="164">
        <v>51</v>
      </c>
      <c r="B52" s="165" t="s">
        <v>728</v>
      </c>
      <c r="C52" s="189" t="s">
        <v>1261</v>
      </c>
      <c r="D52" s="190">
        <v>16536095427</v>
      </c>
      <c r="E52" s="167" t="s">
        <v>730</v>
      </c>
      <c r="F52" s="190" t="s">
        <v>731</v>
      </c>
      <c r="G52" s="190">
        <v>40000</v>
      </c>
      <c r="H52" s="171">
        <v>4372697.08</v>
      </c>
      <c r="I52" s="169">
        <v>1125975.02</v>
      </c>
    </row>
    <row r="53" spans="1:9" ht="60" x14ac:dyDescent="0.25">
      <c r="A53" s="164">
        <v>52</v>
      </c>
      <c r="B53" s="179" t="s">
        <v>861</v>
      </c>
      <c r="C53" s="189" t="s">
        <v>1281</v>
      </c>
      <c r="D53" s="164">
        <v>70108447975</v>
      </c>
      <c r="E53" s="199" t="s">
        <v>865</v>
      </c>
      <c r="F53" s="164" t="s">
        <v>866</v>
      </c>
      <c r="G53" s="164">
        <v>10450</v>
      </c>
      <c r="H53" s="171">
        <v>1972656.03</v>
      </c>
      <c r="I53" s="169">
        <v>523127.12</v>
      </c>
    </row>
    <row r="54" spans="1:9" ht="105" x14ac:dyDescent="0.25">
      <c r="A54" s="164">
        <v>53</v>
      </c>
      <c r="B54" s="188" t="s">
        <v>1301</v>
      </c>
      <c r="C54" s="189" t="s">
        <v>1302</v>
      </c>
      <c r="D54" s="190">
        <v>89992971942</v>
      </c>
      <c r="E54" s="195" t="s">
        <v>1304</v>
      </c>
      <c r="F54" s="190" t="s">
        <v>368</v>
      </c>
      <c r="G54" s="190">
        <v>10000</v>
      </c>
      <c r="H54" s="171">
        <v>11879436</v>
      </c>
      <c r="I54" s="169">
        <v>1502417.4000000001</v>
      </c>
    </row>
    <row r="55" spans="1:9" ht="54.75" customHeight="1" x14ac:dyDescent="0.25">
      <c r="A55" s="164">
        <v>54</v>
      </c>
      <c r="B55" s="200" t="s">
        <v>1332</v>
      </c>
      <c r="C55" s="189" t="s">
        <v>1333</v>
      </c>
      <c r="D55" s="190">
        <v>35660411389</v>
      </c>
      <c r="E55" s="195" t="s">
        <v>1336</v>
      </c>
      <c r="F55" s="190" t="s">
        <v>1337</v>
      </c>
      <c r="G55" s="190">
        <v>35400</v>
      </c>
      <c r="H55" s="171">
        <v>2347676.8000000003</v>
      </c>
      <c r="I55" s="169">
        <v>601715.82999999996</v>
      </c>
    </row>
    <row r="56" spans="1:9" ht="45" x14ac:dyDescent="0.25">
      <c r="A56" s="164">
        <v>55</v>
      </c>
      <c r="B56" s="188" t="s">
        <v>547</v>
      </c>
      <c r="C56" s="189" t="s">
        <v>1368</v>
      </c>
      <c r="D56" s="164">
        <v>52616021041</v>
      </c>
      <c r="E56" s="182" t="s">
        <v>550</v>
      </c>
      <c r="F56" s="186" t="s">
        <v>417</v>
      </c>
      <c r="G56" s="186">
        <v>10430</v>
      </c>
      <c r="H56" s="171">
        <v>1486078.49</v>
      </c>
      <c r="I56" s="207">
        <v>49400.87</v>
      </c>
    </row>
    <row r="57" spans="1:9" ht="45" x14ac:dyDescent="0.25">
      <c r="A57" s="164">
        <v>56</v>
      </c>
      <c r="B57" s="188" t="s">
        <v>364</v>
      </c>
      <c r="C57" s="172" t="s">
        <v>1369</v>
      </c>
      <c r="D57" s="208" t="s">
        <v>1370</v>
      </c>
      <c r="E57" s="164" t="s">
        <v>367</v>
      </c>
      <c r="F57" s="164" t="s">
        <v>368</v>
      </c>
      <c r="G57" s="164">
        <v>10110</v>
      </c>
      <c r="H57" s="209">
        <v>351925.82</v>
      </c>
      <c r="I57" s="210">
        <v>90806.55</v>
      </c>
    </row>
    <row r="58" spans="1:9" ht="45" x14ac:dyDescent="0.25">
      <c r="A58" s="164">
        <v>57</v>
      </c>
      <c r="B58" s="179" t="s">
        <v>728</v>
      </c>
      <c r="C58" s="179" t="s">
        <v>1373</v>
      </c>
      <c r="D58" s="190">
        <v>16536095427</v>
      </c>
      <c r="E58" s="167" t="s">
        <v>730</v>
      </c>
      <c r="F58" s="164" t="s">
        <v>731</v>
      </c>
      <c r="G58" s="190">
        <v>40000</v>
      </c>
      <c r="H58" s="209">
        <v>581911.71</v>
      </c>
      <c r="I58" s="210">
        <v>144834.01999999999</v>
      </c>
    </row>
    <row r="59" spans="1:9" ht="75" x14ac:dyDescent="0.25">
      <c r="A59" s="164">
        <v>58</v>
      </c>
      <c r="B59" s="179" t="s">
        <v>680</v>
      </c>
      <c r="C59" s="179" t="s">
        <v>1374</v>
      </c>
      <c r="D59" s="190">
        <v>12918072739</v>
      </c>
      <c r="E59" s="190" t="s">
        <v>1375</v>
      </c>
      <c r="F59" s="164" t="s">
        <v>1376</v>
      </c>
      <c r="G59" s="190">
        <v>21210</v>
      </c>
      <c r="H59" s="209">
        <v>266999.05000000005</v>
      </c>
      <c r="I59" s="210">
        <v>53890.590000000004</v>
      </c>
    </row>
    <row r="60" spans="1:9" ht="75" x14ac:dyDescent="0.25">
      <c r="A60" s="164">
        <v>59</v>
      </c>
      <c r="B60" s="179" t="s">
        <v>1377</v>
      </c>
      <c r="C60" s="189" t="s">
        <v>1378</v>
      </c>
      <c r="D60" s="190">
        <v>74640726884</v>
      </c>
      <c r="E60" s="195" t="s">
        <v>592</v>
      </c>
      <c r="F60" s="164" t="s">
        <v>593</v>
      </c>
      <c r="G60" s="190">
        <v>23000</v>
      </c>
      <c r="H60" s="209">
        <v>116763.57</v>
      </c>
      <c r="I60" s="210">
        <v>27358.46</v>
      </c>
    </row>
    <row r="61" spans="1:9" ht="60" x14ac:dyDescent="0.25">
      <c r="A61" s="164">
        <v>60</v>
      </c>
      <c r="B61" s="179" t="s">
        <v>1377</v>
      </c>
      <c r="C61" s="189" t="s">
        <v>1379</v>
      </c>
      <c r="D61" s="190">
        <v>74640726884</v>
      </c>
      <c r="E61" s="195" t="s">
        <v>592</v>
      </c>
      <c r="F61" s="164" t="s">
        <v>593</v>
      </c>
      <c r="G61" s="190">
        <v>23000</v>
      </c>
      <c r="H61" s="209">
        <v>122697.27</v>
      </c>
      <c r="I61" s="210">
        <v>25428.059999999998</v>
      </c>
    </row>
    <row r="62" spans="1:9" ht="60" x14ac:dyDescent="0.25">
      <c r="A62" s="164">
        <v>61</v>
      </c>
      <c r="B62" s="179" t="s">
        <v>1380</v>
      </c>
      <c r="C62" s="172" t="s">
        <v>1382</v>
      </c>
      <c r="D62" s="190">
        <v>93017443977</v>
      </c>
      <c r="E62" s="183" t="s">
        <v>1381</v>
      </c>
      <c r="F62" s="164" t="s">
        <v>539</v>
      </c>
      <c r="G62" s="190">
        <v>51000</v>
      </c>
      <c r="H62" s="209">
        <v>459292.43000000005</v>
      </c>
      <c r="I62" s="210">
        <v>82695.240000000005</v>
      </c>
    </row>
    <row r="63" spans="1:9" ht="94.5" x14ac:dyDescent="0.25">
      <c r="A63" s="164">
        <v>62</v>
      </c>
      <c r="B63" s="179" t="s">
        <v>1383</v>
      </c>
      <c r="C63" s="206" t="s">
        <v>1384</v>
      </c>
      <c r="D63" s="190">
        <v>44205501677</v>
      </c>
      <c r="E63" s="195" t="s">
        <v>1385</v>
      </c>
      <c r="F63" s="164" t="s">
        <v>368</v>
      </c>
      <c r="G63" s="190">
        <v>10000</v>
      </c>
      <c r="H63" s="209">
        <v>10687605</v>
      </c>
      <c r="I63" s="210">
        <v>2562564.7999999998</v>
      </c>
    </row>
    <row r="64" spans="1:9" ht="78.75" x14ac:dyDescent="0.25">
      <c r="A64" s="164">
        <v>63</v>
      </c>
      <c r="B64" s="179" t="s">
        <v>1383</v>
      </c>
      <c r="C64" s="206" t="s">
        <v>1386</v>
      </c>
      <c r="D64" s="190">
        <v>44205501677</v>
      </c>
      <c r="E64" s="195" t="s">
        <v>1387</v>
      </c>
      <c r="F64" s="164" t="s">
        <v>368</v>
      </c>
      <c r="G64" s="190">
        <v>10000</v>
      </c>
      <c r="H64" s="209">
        <v>4073547</v>
      </c>
      <c r="I64" s="210">
        <v>1025088.57</v>
      </c>
    </row>
    <row r="65" spans="1:9" ht="60" x14ac:dyDescent="0.25">
      <c r="A65" s="164">
        <v>64</v>
      </c>
      <c r="B65" s="189" t="s">
        <v>1167</v>
      </c>
      <c r="C65" s="179" t="s">
        <v>1389</v>
      </c>
      <c r="D65" s="190">
        <v>39982657045</v>
      </c>
      <c r="E65" s="195" t="s">
        <v>1170</v>
      </c>
      <c r="F65" s="164" t="s">
        <v>368</v>
      </c>
      <c r="G65" s="190">
        <v>10000</v>
      </c>
      <c r="H65" s="209">
        <v>383299.04</v>
      </c>
      <c r="I65" s="210">
        <v>79061.02</v>
      </c>
    </row>
    <row r="66" spans="1:9" ht="75" x14ac:dyDescent="0.25">
      <c r="A66" s="164">
        <v>65</v>
      </c>
      <c r="B66" s="189" t="s">
        <v>1167</v>
      </c>
      <c r="C66" s="179" t="s">
        <v>1388</v>
      </c>
      <c r="D66" s="190">
        <v>39982657045</v>
      </c>
      <c r="E66" s="195" t="s">
        <v>1170</v>
      </c>
      <c r="F66" s="164" t="s">
        <v>368</v>
      </c>
      <c r="G66" s="190">
        <v>10000</v>
      </c>
      <c r="H66" s="209">
        <v>497041.66</v>
      </c>
      <c r="I66" s="210">
        <v>102811.87</v>
      </c>
    </row>
    <row r="67" spans="1:9" ht="45" x14ac:dyDescent="0.25">
      <c r="A67" s="164">
        <v>66</v>
      </c>
      <c r="B67" s="179" t="s">
        <v>1390</v>
      </c>
      <c r="C67" s="178" t="s">
        <v>1391</v>
      </c>
      <c r="D67" s="190">
        <v>74320582968</v>
      </c>
      <c r="E67" s="195" t="s">
        <v>1392</v>
      </c>
      <c r="F67" s="164" t="s">
        <v>1393</v>
      </c>
      <c r="G67" s="190">
        <v>44000</v>
      </c>
      <c r="H67" s="211">
        <v>759729.85</v>
      </c>
      <c r="I67" s="210">
        <v>181379.86000000002</v>
      </c>
    </row>
  </sheetData>
  <phoneticPr fontId="3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:N37"/>
  <sheetViews>
    <sheetView workbookViewId="0">
      <selection activeCell="L34" sqref="L34"/>
    </sheetView>
  </sheetViews>
  <sheetFormatPr defaultRowHeight="15" x14ac:dyDescent="0.25"/>
  <cols>
    <col min="5" max="5" width="26.28515625" customWidth="1"/>
  </cols>
  <sheetData>
    <row r="2" spans="5:5" x14ac:dyDescent="0.25">
      <c r="E2" s="70">
        <v>376864.62</v>
      </c>
    </row>
    <row r="3" spans="5:5" x14ac:dyDescent="0.25">
      <c r="E3" s="70">
        <v>2575688.8199999998</v>
      </c>
    </row>
    <row r="4" spans="5:5" x14ac:dyDescent="0.25">
      <c r="E4" s="70">
        <v>2406758.83</v>
      </c>
    </row>
    <row r="5" spans="5:5" x14ac:dyDescent="0.25">
      <c r="E5" s="70">
        <v>517926.08</v>
      </c>
    </row>
    <row r="6" spans="5:5" x14ac:dyDescent="0.25">
      <c r="E6" s="70">
        <v>671711.8</v>
      </c>
    </row>
    <row r="7" spans="5:5" x14ac:dyDescent="0.25">
      <c r="E7" s="70">
        <v>715594.5</v>
      </c>
    </row>
    <row r="8" spans="5:5" x14ac:dyDescent="0.25">
      <c r="E8" s="70">
        <v>7299107.04</v>
      </c>
    </row>
    <row r="9" spans="5:5" x14ac:dyDescent="0.25">
      <c r="E9" s="70">
        <v>707238.16</v>
      </c>
    </row>
    <row r="10" spans="5:5" x14ac:dyDescent="0.25">
      <c r="E10" s="70">
        <v>713202.11</v>
      </c>
    </row>
    <row r="11" spans="5:5" x14ac:dyDescent="0.25">
      <c r="E11" s="70">
        <v>1834960.82</v>
      </c>
    </row>
    <row r="12" spans="5:5" x14ac:dyDescent="0.25">
      <c r="E12" s="70">
        <v>206226.83</v>
      </c>
    </row>
    <row r="13" spans="5:5" x14ac:dyDescent="0.25">
      <c r="E13" s="70">
        <v>959009.12</v>
      </c>
    </row>
    <row r="14" spans="5:5" x14ac:dyDescent="0.25">
      <c r="E14" s="70">
        <v>636238.71</v>
      </c>
    </row>
    <row r="15" spans="5:5" x14ac:dyDescent="0.25">
      <c r="E15" s="70">
        <v>0</v>
      </c>
    </row>
    <row r="16" spans="5:5" x14ac:dyDescent="0.25">
      <c r="E16" s="70">
        <v>0</v>
      </c>
    </row>
    <row r="17" spans="5:14" x14ac:dyDescent="0.25">
      <c r="E17" s="70">
        <v>292707.83</v>
      </c>
    </row>
    <row r="18" spans="5:14" x14ac:dyDescent="0.25">
      <c r="E18" s="70">
        <v>151313.62</v>
      </c>
    </row>
    <row r="19" spans="5:14" x14ac:dyDescent="0.25">
      <c r="E19" s="70">
        <v>1357377.82</v>
      </c>
    </row>
    <row r="20" spans="5:14" x14ac:dyDescent="0.25">
      <c r="E20" s="70">
        <v>239713.32</v>
      </c>
    </row>
    <row r="21" spans="5:14" x14ac:dyDescent="0.25">
      <c r="E21" s="70">
        <v>8284439.3499999996</v>
      </c>
    </row>
    <row r="22" spans="5:14" x14ac:dyDescent="0.25">
      <c r="E22" s="70">
        <v>740829.5</v>
      </c>
    </row>
    <row r="23" spans="5:14" x14ac:dyDescent="0.25">
      <c r="E23" s="70">
        <v>0</v>
      </c>
    </row>
    <row r="24" spans="5:14" x14ac:dyDescent="0.25">
      <c r="E24" s="70">
        <v>0</v>
      </c>
    </row>
    <row r="25" spans="5:14" x14ac:dyDescent="0.25">
      <c r="E25" s="73">
        <v>3318194.33</v>
      </c>
    </row>
    <row r="26" spans="5:14" x14ac:dyDescent="0.25">
      <c r="E26" s="70">
        <v>0</v>
      </c>
    </row>
    <row r="27" spans="5:14" x14ac:dyDescent="0.25">
      <c r="E27" s="70">
        <v>362208.24</v>
      </c>
    </row>
    <row r="28" spans="5:14" x14ac:dyDescent="0.25">
      <c r="E28" s="74">
        <v>58159135.600000001</v>
      </c>
    </row>
    <row r="29" spans="5:14" x14ac:dyDescent="0.25">
      <c r="E29" s="75"/>
    </row>
    <row r="30" spans="5:14" x14ac:dyDescent="0.25">
      <c r="E30" s="70">
        <v>288784.26</v>
      </c>
    </row>
    <row r="31" spans="5:14" x14ac:dyDescent="0.25">
      <c r="E31" s="70">
        <v>283557.45</v>
      </c>
      <c r="N31" s="163"/>
    </row>
    <row r="32" spans="5:14" x14ac:dyDescent="0.25">
      <c r="E32" s="70">
        <v>499197.93</v>
      </c>
    </row>
    <row r="33" spans="5:5" x14ac:dyDescent="0.25">
      <c r="E33" s="90">
        <v>377448.75</v>
      </c>
    </row>
    <row r="34" spans="5:5" x14ac:dyDescent="0.25">
      <c r="E34" s="70">
        <v>0</v>
      </c>
    </row>
    <row r="35" spans="5:5" x14ac:dyDescent="0.25">
      <c r="E35" s="70">
        <v>3769077.89</v>
      </c>
    </row>
    <row r="36" spans="5:5" x14ac:dyDescent="0.25">
      <c r="E36" s="70">
        <v>477380.75</v>
      </c>
    </row>
    <row r="37" spans="5:5" x14ac:dyDescent="0.25">
      <c r="E37" s="13">
        <f>SUM(E2:E36)</f>
        <v>98221894.080000013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8"/>
  <sheetViews>
    <sheetView workbookViewId="0">
      <selection activeCell="E12" sqref="E12"/>
    </sheetView>
  </sheetViews>
  <sheetFormatPr defaultRowHeight="15" x14ac:dyDescent="0.25"/>
  <cols>
    <col min="1" max="1" width="9.140625" style="9"/>
    <col min="2" max="2" width="88.28515625" customWidth="1"/>
    <col min="5" max="5" width="29.85546875" customWidth="1"/>
    <col min="8" max="8" width="47.7109375" customWidth="1"/>
    <col min="11" max="11" width="33.7109375" customWidth="1"/>
    <col min="13" max="13" width="27.5703125" customWidth="1"/>
  </cols>
  <sheetData>
    <row r="1" spans="1:13" ht="30" x14ac:dyDescent="0.25">
      <c r="A1" s="10" t="s">
        <v>21</v>
      </c>
      <c r="B1" s="6" t="s">
        <v>22</v>
      </c>
      <c r="E1" s="2" t="s">
        <v>32</v>
      </c>
      <c r="H1" s="3" t="s">
        <v>29</v>
      </c>
      <c r="K1" s="4" t="s">
        <v>72</v>
      </c>
      <c r="M1" s="2" t="s">
        <v>8</v>
      </c>
    </row>
    <row r="2" spans="1:13" x14ac:dyDescent="0.25">
      <c r="A2" s="11">
        <v>1.1000000000000001</v>
      </c>
      <c r="B2" s="8" t="s">
        <v>90</v>
      </c>
      <c r="E2" s="1" t="s">
        <v>33</v>
      </c>
      <c r="H2" s="1" t="s">
        <v>43</v>
      </c>
      <c r="K2" s="5" t="s">
        <v>71</v>
      </c>
      <c r="M2" s="1" t="s">
        <v>73</v>
      </c>
    </row>
    <row r="3" spans="1:13" x14ac:dyDescent="0.25">
      <c r="A3" s="11">
        <v>1.2</v>
      </c>
      <c r="B3" s="8" t="s">
        <v>91</v>
      </c>
      <c r="E3" s="1" t="s">
        <v>34</v>
      </c>
      <c r="H3" s="1" t="s">
        <v>44</v>
      </c>
      <c r="K3" s="5" t="s">
        <v>70</v>
      </c>
      <c r="M3" s="1" t="s">
        <v>74</v>
      </c>
    </row>
    <row r="4" spans="1:13" x14ac:dyDescent="0.25">
      <c r="A4" s="11">
        <v>1.3</v>
      </c>
      <c r="B4" s="8" t="s">
        <v>92</v>
      </c>
      <c r="E4" s="1" t="s">
        <v>35</v>
      </c>
      <c r="H4" s="1" t="s">
        <v>45</v>
      </c>
      <c r="K4" s="5" t="s">
        <v>69</v>
      </c>
    </row>
    <row r="5" spans="1:13" x14ac:dyDescent="0.25">
      <c r="A5" s="11">
        <v>1.4</v>
      </c>
      <c r="B5" s="8" t="s">
        <v>93</v>
      </c>
      <c r="E5" s="1" t="s">
        <v>42</v>
      </c>
      <c r="H5" s="1" t="s">
        <v>46</v>
      </c>
      <c r="K5" s="5" t="s">
        <v>68</v>
      </c>
    </row>
    <row r="6" spans="1:13" x14ac:dyDescent="0.25">
      <c r="A6" s="11">
        <v>1.5</v>
      </c>
      <c r="B6" s="8" t="s">
        <v>94</v>
      </c>
      <c r="E6" s="1" t="s">
        <v>36</v>
      </c>
      <c r="H6" s="1" t="s">
        <v>47</v>
      </c>
      <c r="K6" s="5" t="s">
        <v>67</v>
      </c>
    </row>
    <row r="7" spans="1:13" x14ac:dyDescent="0.25">
      <c r="A7" s="11">
        <v>1.6</v>
      </c>
      <c r="B7" s="8" t="s">
        <v>95</v>
      </c>
      <c r="E7" s="1" t="s">
        <v>37</v>
      </c>
      <c r="H7" s="1" t="s">
        <v>48</v>
      </c>
      <c r="K7" s="5" t="s">
        <v>66</v>
      </c>
    </row>
    <row r="8" spans="1:13" x14ac:dyDescent="0.25">
      <c r="A8" s="11">
        <v>1.7</v>
      </c>
      <c r="B8" s="8" t="s">
        <v>96</v>
      </c>
      <c r="E8" s="1" t="s">
        <v>38</v>
      </c>
      <c r="H8" s="1" t="s">
        <v>49</v>
      </c>
      <c r="K8" s="5" t="s">
        <v>65</v>
      </c>
    </row>
    <row r="9" spans="1:13" x14ac:dyDescent="0.25">
      <c r="A9" s="11">
        <v>2.1</v>
      </c>
      <c r="B9" s="8" t="s">
        <v>97</v>
      </c>
      <c r="E9" s="1" t="s">
        <v>39</v>
      </c>
      <c r="H9" s="1" t="s">
        <v>50</v>
      </c>
      <c r="K9" s="5" t="s">
        <v>64</v>
      </c>
    </row>
    <row r="10" spans="1:13" x14ac:dyDescent="0.25">
      <c r="A10" s="11">
        <v>2.2000000000000002</v>
      </c>
      <c r="B10" s="8" t="s">
        <v>98</v>
      </c>
      <c r="E10" s="1" t="s">
        <v>40</v>
      </c>
      <c r="K10" s="5" t="s">
        <v>63</v>
      </c>
    </row>
    <row r="11" spans="1:13" x14ac:dyDescent="0.25">
      <c r="A11" s="11">
        <v>2.2999999999999998</v>
      </c>
      <c r="B11" s="8" t="s">
        <v>99</v>
      </c>
      <c r="E11" s="1" t="s">
        <v>41</v>
      </c>
      <c r="K11" s="5" t="s">
        <v>62</v>
      </c>
    </row>
    <row r="12" spans="1:13" x14ac:dyDescent="0.25">
      <c r="A12" s="11">
        <v>2.4</v>
      </c>
      <c r="B12" s="8" t="s">
        <v>100</v>
      </c>
      <c r="E12" s="98" t="s">
        <v>761</v>
      </c>
      <c r="K12" s="5" t="s">
        <v>61</v>
      </c>
    </row>
    <row r="13" spans="1:13" x14ac:dyDescent="0.25">
      <c r="A13" s="11">
        <v>3.1</v>
      </c>
      <c r="B13" s="8" t="s">
        <v>101</v>
      </c>
      <c r="K13" s="5" t="s">
        <v>60</v>
      </c>
    </row>
    <row r="14" spans="1:13" x14ac:dyDescent="0.25">
      <c r="A14" s="11">
        <v>3.2</v>
      </c>
      <c r="B14" s="8" t="s">
        <v>102</v>
      </c>
      <c r="K14" s="5" t="s">
        <v>59</v>
      </c>
    </row>
    <row r="15" spans="1:13" x14ac:dyDescent="0.25">
      <c r="A15" s="11">
        <v>5.0999999999999996</v>
      </c>
      <c r="B15" s="8" t="s">
        <v>103</v>
      </c>
      <c r="K15" s="5" t="s">
        <v>58</v>
      </c>
    </row>
    <row r="16" spans="1:13" x14ac:dyDescent="0.25">
      <c r="A16" s="11">
        <v>5.2</v>
      </c>
      <c r="B16" s="8" t="s">
        <v>104</v>
      </c>
      <c r="K16" s="5" t="s">
        <v>57</v>
      </c>
    </row>
    <row r="17" spans="1:11" x14ac:dyDescent="0.25">
      <c r="A17" s="11">
        <v>6.1</v>
      </c>
      <c r="B17" s="8" t="s">
        <v>105</v>
      </c>
      <c r="K17" s="5" t="s">
        <v>56</v>
      </c>
    </row>
    <row r="18" spans="1:11" x14ac:dyDescent="0.25">
      <c r="A18" s="11">
        <v>6.2</v>
      </c>
      <c r="B18" s="8" t="s">
        <v>106</v>
      </c>
      <c r="K18" s="5" t="s">
        <v>55</v>
      </c>
    </row>
    <row r="19" spans="1:11" x14ac:dyDescent="0.25">
      <c r="A19" s="11">
        <v>7.1</v>
      </c>
      <c r="B19" s="8" t="s">
        <v>107</v>
      </c>
      <c r="K19" s="5" t="s">
        <v>54</v>
      </c>
    </row>
    <row r="20" spans="1:11" x14ac:dyDescent="0.25">
      <c r="A20" s="11">
        <v>7.2</v>
      </c>
      <c r="B20" s="8" t="s">
        <v>108</v>
      </c>
      <c r="K20" s="5" t="s">
        <v>53</v>
      </c>
    </row>
    <row r="21" spans="1:11" x14ac:dyDescent="0.25">
      <c r="A21" s="11">
        <v>8.1</v>
      </c>
      <c r="B21" s="8" t="s">
        <v>109</v>
      </c>
      <c r="K21" s="5" t="s">
        <v>52</v>
      </c>
    </row>
    <row r="22" spans="1:11" x14ac:dyDescent="0.25">
      <c r="A22" s="11">
        <v>8.9</v>
      </c>
      <c r="B22" s="8" t="s">
        <v>110</v>
      </c>
      <c r="K22" s="5" t="s">
        <v>51</v>
      </c>
    </row>
    <row r="23" spans="1:11" x14ac:dyDescent="0.25">
      <c r="A23" s="11">
        <v>9.1</v>
      </c>
      <c r="B23" s="8" t="s">
        <v>111</v>
      </c>
    </row>
    <row r="24" spans="1:11" x14ac:dyDescent="0.25">
      <c r="A24" s="11">
        <v>9.9</v>
      </c>
      <c r="B24" s="8" t="s">
        <v>112</v>
      </c>
    </row>
    <row r="25" spans="1:11" x14ac:dyDescent="0.25">
      <c r="A25" s="11">
        <v>10.1</v>
      </c>
      <c r="B25" s="8" t="s">
        <v>113</v>
      </c>
    </row>
    <row r="26" spans="1:11" x14ac:dyDescent="0.25">
      <c r="A26" s="11">
        <v>10.199999999999999</v>
      </c>
      <c r="B26" s="8" t="s">
        <v>114</v>
      </c>
    </row>
    <row r="27" spans="1:11" x14ac:dyDescent="0.25">
      <c r="A27" s="11">
        <v>10.3</v>
      </c>
      <c r="B27" s="8" t="s">
        <v>115</v>
      </c>
    </row>
    <row r="28" spans="1:11" x14ac:dyDescent="0.25">
      <c r="A28" s="11">
        <v>10.4</v>
      </c>
      <c r="B28" s="8" t="s">
        <v>116</v>
      </c>
    </row>
    <row r="29" spans="1:11" x14ac:dyDescent="0.25">
      <c r="A29" s="11">
        <v>10.5</v>
      </c>
      <c r="B29" s="8" t="s">
        <v>117</v>
      </c>
    </row>
    <row r="30" spans="1:11" x14ac:dyDescent="0.25">
      <c r="A30" s="11">
        <v>10.6</v>
      </c>
      <c r="B30" s="8" t="s">
        <v>118</v>
      </c>
    </row>
    <row r="31" spans="1:11" x14ac:dyDescent="0.25">
      <c r="A31" s="11">
        <v>10.7</v>
      </c>
      <c r="B31" s="8" t="s">
        <v>119</v>
      </c>
    </row>
    <row r="32" spans="1:11" x14ac:dyDescent="0.25">
      <c r="A32" s="11">
        <v>10.8</v>
      </c>
      <c r="B32" s="8" t="s">
        <v>120</v>
      </c>
    </row>
    <row r="33" spans="1:2" x14ac:dyDescent="0.25">
      <c r="A33" s="11">
        <v>10.9</v>
      </c>
      <c r="B33" s="8" t="s">
        <v>121</v>
      </c>
    </row>
    <row r="34" spans="1:2" x14ac:dyDescent="0.25">
      <c r="A34" s="11">
        <v>11</v>
      </c>
      <c r="B34" s="8" t="s">
        <v>76</v>
      </c>
    </row>
    <row r="35" spans="1:2" x14ac:dyDescent="0.25">
      <c r="A35" s="11">
        <v>12</v>
      </c>
      <c r="B35" s="8" t="s">
        <v>77</v>
      </c>
    </row>
    <row r="36" spans="1:2" x14ac:dyDescent="0.25">
      <c r="A36" s="11">
        <v>13.1</v>
      </c>
      <c r="B36" s="8" t="s">
        <v>122</v>
      </c>
    </row>
    <row r="37" spans="1:2" x14ac:dyDescent="0.25">
      <c r="A37" s="11">
        <v>13.2</v>
      </c>
      <c r="B37" s="8" t="s">
        <v>123</v>
      </c>
    </row>
    <row r="38" spans="1:2" x14ac:dyDescent="0.25">
      <c r="A38" s="11">
        <v>13.3</v>
      </c>
      <c r="B38" s="8" t="s">
        <v>124</v>
      </c>
    </row>
    <row r="39" spans="1:2" x14ac:dyDescent="0.25">
      <c r="A39" s="11">
        <v>13.9</v>
      </c>
      <c r="B39" s="8" t="s">
        <v>125</v>
      </c>
    </row>
    <row r="40" spans="1:2" x14ac:dyDescent="0.25">
      <c r="A40" s="11">
        <v>14.1</v>
      </c>
      <c r="B40" s="8" t="s">
        <v>126</v>
      </c>
    </row>
    <row r="41" spans="1:2" x14ac:dyDescent="0.25">
      <c r="A41" s="11">
        <v>14.2</v>
      </c>
      <c r="B41" s="8" t="s">
        <v>127</v>
      </c>
    </row>
    <row r="42" spans="1:2" x14ac:dyDescent="0.25">
      <c r="A42" s="11">
        <v>14.3</v>
      </c>
      <c r="B42" s="8" t="s">
        <v>128</v>
      </c>
    </row>
    <row r="43" spans="1:2" ht="25.5" x14ac:dyDescent="0.25">
      <c r="A43" s="11">
        <v>15.1</v>
      </c>
      <c r="B43" s="8" t="s">
        <v>129</v>
      </c>
    </row>
    <row r="44" spans="1:2" x14ac:dyDescent="0.25">
      <c r="A44" s="11">
        <v>15.2</v>
      </c>
      <c r="B44" s="8" t="s">
        <v>130</v>
      </c>
    </row>
    <row r="45" spans="1:2" x14ac:dyDescent="0.25">
      <c r="A45" s="11">
        <v>16.100000000000001</v>
      </c>
      <c r="B45" s="8" t="s">
        <v>131</v>
      </c>
    </row>
    <row r="46" spans="1:2" x14ac:dyDescent="0.25">
      <c r="A46" s="11">
        <v>16.2</v>
      </c>
      <c r="B46" s="8" t="s">
        <v>132</v>
      </c>
    </row>
    <row r="47" spans="1:2" x14ac:dyDescent="0.25">
      <c r="A47" s="11">
        <v>17.100000000000001</v>
      </c>
      <c r="B47" s="8" t="s">
        <v>133</v>
      </c>
    </row>
    <row r="48" spans="1:2" x14ac:dyDescent="0.25">
      <c r="A48" s="11">
        <v>17.2</v>
      </c>
      <c r="B48" s="8" t="s">
        <v>134</v>
      </c>
    </row>
    <row r="49" spans="1:2" x14ac:dyDescent="0.25">
      <c r="A49" s="11">
        <v>18.100000000000001</v>
      </c>
      <c r="B49" s="8" t="s">
        <v>135</v>
      </c>
    </row>
    <row r="50" spans="1:2" x14ac:dyDescent="0.25">
      <c r="A50" s="11">
        <v>18.2</v>
      </c>
      <c r="B50" s="8" t="s">
        <v>136</v>
      </c>
    </row>
    <row r="51" spans="1:2" x14ac:dyDescent="0.25">
      <c r="A51" s="11">
        <v>19.100000000000001</v>
      </c>
      <c r="B51" s="8" t="s">
        <v>137</v>
      </c>
    </row>
    <row r="52" spans="1:2" x14ac:dyDescent="0.25">
      <c r="A52" s="11">
        <v>19.2</v>
      </c>
      <c r="B52" s="8" t="s">
        <v>138</v>
      </c>
    </row>
    <row r="53" spans="1:2" ht="25.5" x14ac:dyDescent="0.25">
      <c r="A53" s="11">
        <v>20.100000000000001</v>
      </c>
      <c r="B53" s="8" t="s">
        <v>139</v>
      </c>
    </row>
    <row r="54" spans="1:2" x14ac:dyDescent="0.25">
      <c r="A54" s="11">
        <v>20.2</v>
      </c>
      <c r="B54" s="8" t="s">
        <v>140</v>
      </c>
    </row>
    <row r="55" spans="1:2" x14ac:dyDescent="0.25">
      <c r="A55" s="11">
        <v>20.3</v>
      </c>
      <c r="B55" s="8" t="s">
        <v>141</v>
      </c>
    </row>
    <row r="56" spans="1:2" ht="25.5" x14ac:dyDescent="0.25">
      <c r="A56" s="11">
        <v>20.399999999999999</v>
      </c>
      <c r="B56" s="8" t="s">
        <v>142</v>
      </c>
    </row>
    <row r="57" spans="1:2" x14ac:dyDescent="0.25">
      <c r="A57" s="11">
        <v>20.5</v>
      </c>
      <c r="B57" s="8" t="s">
        <v>143</v>
      </c>
    </row>
    <row r="58" spans="1:2" x14ac:dyDescent="0.25">
      <c r="A58" s="11">
        <v>20.6</v>
      </c>
      <c r="B58" s="8" t="s">
        <v>144</v>
      </c>
    </row>
    <row r="59" spans="1:2" x14ac:dyDescent="0.25">
      <c r="A59" s="11">
        <v>21.1</v>
      </c>
      <c r="B59" s="8" t="s">
        <v>145</v>
      </c>
    </row>
    <row r="60" spans="1:2" x14ac:dyDescent="0.25">
      <c r="A60" s="11">
        <v>21.2</v>
      </c>
      <c r="B60" s="8" t="s">
        <v>146</v>
      </c>
    </row>
    <row r="61" spans="1:2" x14ac:dyDescent="0.25">
      <c r="A61" s="11">
        <v>22.1</v>
      </c>
      <c r="B61" s="8" t="s">
        <v>147</v>
      </c>
    </row>
    <row r="62" spans="1:2" x14ac:dyDescent="0.25">
      <c r="A62" s="11">
        <v>22.2</v>
      </c>
      <c r="B62" s="8" t="s">
        <v>148</v>
      </c>
    </row>
    <row r="63" spans="1:2" x14ac:dyDescent="0.25">
      <c r="A63" s="11">
        <v>23.1</v>
      </c>
      <c r="B63" s="8" t="s">
        <v>149</v>
      </c>
    </row>
    <row r="64" spans="1:2" x14ac:dyDescent="0.25">
      <c r="A64" s="11">
        <v>23.2</v>
      </c>
      <c r="B64" s="8" t="s">
        <v>150</v>
      </c>
    </row>
    <row r="65" spans="1:2" x14ac:dyDescent="0.25">
      <c r="A65" s="11">
        <v>23.3</v>
      </c>
      <c r="B65" s="8" t="s">
        <v>151</v>
      </c>
    </row>
    <row r="66" spans="1:2" x14ac:dyDescent="0.25">
      <c r="A66" s="11">
        <v>23.4</v>
      </c>
      <c r="B66" s="8" t="s">
        <v>152</v>
      </c>
    </row>
    <row r="67" spans="1:2" x14ac:dyDescent="0.25">
      <c r="A67" s="11">
        <v>23.5</v>
      </c>
      <c r="B67" s="8" t="s">
        <v>153</v>
      </c>
    </row>
    <row r="68" spans="1:2" x14ac:dyDescent="0.25">
      <c r="A68" s="11">
        <v>23.6</v>
      </c>
      <c r="B68" s="8" t="s">
        <v>154</v>
      </c>
    </row>
    <row r="69" spans="1:2" x14ac:dyDescent="0.25">
      <c r="A69" s="11">
        <v>23.7</v>
      </c>
      <c r="B69" s="8" t="s">
        <v>155</v>
      </c>
    </row>
    <row r="70" spans="1:2" x14ac:dyDescent="0.25">
      <c r="A70" s="11">
        <v>23.9</v>
      </c>
      <c r="B70" s="8" t="s">
        <v>156</v>
      </c>
    </row>
    <row r="71" spans="1:2" x14ac:dyDescent="0.25">
      <c r="A71" s="11">
        <v>24.1</v>
      </c>
      <c r="B71" s="8" t="s">
        <v>157</v>
      </c>
    </row>
    <row r="72" spans="1:2" x14ac:dyDescent="0.25">
      <c r="A72" s="11">
        <v>24.2</v>
      </c>
      <c r="B72" s="8" t="s">
        <v>158</v>
      </c>
    </row>
    <row r="73" spans="1:2" x14ac:dyDescent="0.25">
      <c r="A73" s="11">
        <v>24.3</v>
      </c>
      <c r="B73" s="8" t="s">
        <v>159</v>
      </c>
    </row>
    <row r="74" spans="1:2" x14ac:dyDescent="0.25">
      <c r="A74" s="11">
        <v>24.4</v>
      </c>
      <c r="B74" s="8" t="s">
        <v>160</v>
      </c>
    </row>
    <row r="75" spans="1:2" x14ac:dyDescent="0.25">
      <c r="A75" s="11">
        <v>24.5</v>
      </c>
      <c r="B75" s="8" t="s">
        <v>161</v>
      </c>
    </row>
    <row r="76" spans="1:2" x14ac:dyDescent="0.25">
      <c r="A76" s="11">
        <v>25.1</v>
      </c>
      <c r="B76" s="8" t="s">
        <v>162</v>
      </c>
    </row>
    <row r="77" spans="1:2" x14ac:dyDescent="0.25">
      <c r="A77" s="11">
        <v>25.2</v>
      </c>
      <c r="B77" s="8" t="s">
        <v>163</v>
      </c>
    </row>
    <row r="78" spans="1:2" x14ac:dyDescent="0.25">
      <c r="A78" s="11">
        <v>25.3</v>
      </c>
      <c r="B78" s="8" t="s">
        <v>164</v>
      </c>
    </row>
    <row r="79" spans="1:2" x14ac:dyDescent="0.25">
      <c r="A79" s="11">
        <v>25.4</v>
      </c>
      <c r="B79" s="8" t="s">
        <v>165</v>
      </c>
    </row>
    <row r="80" spans="1:2" x14ac:dyDescent="0.25">
      <c r="A80" s="11">
        <v>25.5</v>
      </c>
      <c r="B80" s="8" t="s">
        <v>166</v>
      </c>
    </row>
    <row r="81" spans="1:2" x14ac:dyDescent="0.25">
      <c r="A81" s="11">
        <v>25.6</v>
      </c>
      <c r="B81" s="8" t="s">
        <v>167</v>
      </c>
    </row>
    <row r="82" spans="1:2" x14ac:dyDescent="0.25">
      <c r="A82" s="11">
        <v>25.7</v>
      </c>
      <c r="B82" s="8" t="s">
        <v>168</v>
      </c>
    </row>
    <row r="83" spans="1:2" x14ac:dyDescent="0.25">
      <c r="A83" s="11">
        <v>25.9</v>
      </c>
      <c r="B83" s="8" t="s">
        <v>169</v>
      </c>
    </row>
    <row r="84" spans="1:2" x14ac:dyDescent="0.25">
      <c r="A84" s="11">
        <v>26.1</v>
      </c>
      <c r="B84" s="8" t="s">
        <v>170</v>
      </c>
    </row>
    <row r="85" spans="1:2" x14ac:dyDescent="0.25">
      <c r="A85" s="11">
        <v>26.2</v>
      </c>
      <c r="B85" s="8" t="s">
        <v>171</v>
      </c>
    </row>
    <row r="86" spans="1:2" x14ac:dyDescent="0.25">
      <c r="A86" s="11">
        <v>26.3</v>
      </c>
      <c r="B86" s="8" t="s">
        <v>172</v>
      </c>
    </row>
    <row r="87" spans="1:2" x14ac:dyDescent="0.25">
      <c r="A87" s="11">
        <v>26.4</v>
      </c>
      <c r="B87" s="8" t="s">
        <v>173</v>
      </c>
    </row>
    <row r="88" spans="1:2" x14ac:dyDescent="0.25">
      <c r="A88" s="11">
        <v>26.5</v>
      </c>
      <c r="B88" s="8" t="s">
        <v>174</v>
      </c>
    </row>
    <row r="89" spans="1:2" x14ac:dyDescent="0.25">
      <c r="A89" s="11">
        <v>26.6</v>
      </c>
      <c r="B89" s="8" t="s">
        <v>175</v>
      </c>
    </row>
    <row r="90" spans="1:2" x14ac:dyDescent="0.25">
      <c r="A90" s="11">
        <v>26.7</v>
      </c>
      <c r="B90" s="8" t="s">
        <v>176</v>
      </c>
    </row>
    <row r="91" spans="1:2" x14ac:dyDescent="0.25">
      <c r="A91" s="11">
        <v>26.8</v>
      </c>
      <c r="B91" s="8" t="s">
        <v>177</v>
      </c>
    </row>
    <row r="92" spans="1:2" ht="25.5" x14ac:dyDescent="0.25">
      <c r="A92" s="11">
        <v>27.1</v>
      </c>
      <c r="B92" s="8" t="s">
        <v>178</v>
      </c>
    </row>
    <row r="93" spans="1:2" x14ac:dyDescent="0.25">
      <c r="A93" s="11">
        <v>27.2</v>
      </c>
      <c r="B93" s="8" t="s">
        <v>179</v>
      </c>
    </row>
    <row r="94" spans="1:2" x14ac:dyDescent="0.25">
      <c r="A94" s="11">
        <v>27.3</v>
      </c>
      <c r="B94" s="8" t="s">
        <v>180</v>
      </c>
    </row>
    <row r="95" spans="1:2" x14ac:dyDescent="0.25">
      <c r="A95" s="11">
        <v>27.4</v>
      </c>
      <c r="B95" s="8" t="s">
        <v>181</v>
      </c>
    </row>
    <row r="96" spans="1:2" x14ac:dyDescent="0.25">
      <c r="A96" s="11">
        <v>27.5</v>
      </c>
      <c r="B96" s="8" t="s">
        <v>182</v>
      </c>
    </row>
    <row r="97" spans="1:2" x14ac:dyDescent="0.25">
      <c r="A97" s="11">
        <v>27.9</v>
      </c>
      <c r="B97" s="8" t="s">
        <v>183</v>
      </c>
    </row>
    <row r="98" spans="1:2" x14ac:dyDescent="0.25">
      <c r="A98" s="11">
        <v>28.1</v>
      </c>
      <c r="B98" s="8" t="s">
        <v>184</v>
      </c>
    </row>
    <row r="99" spans="1:2" x14ac:dyDescent="0.25">
      <c r="A99" s="11">
        <v>28.2</v>
      </c>
      <c r="B99" s="8" t="s">
        <v>185</v>
      </c>
    </row>
    <row r="100" spans="1:2" x14ac:dyDescent="0.25">
      <c r="A100" s="11">
        <v>28.3</v>
      </c>
      <c r="B100" s="8" t="s">
        <v>186</v>
      </c>
    </row>
    <row r="101" spans="1:2" x14ac:dyDescent="0.25">
      <c r="A101" s="11">
        <v>28.4</v>
      </c>
      <c r="B101" s="8" t="s">
        <v>187</v>
      </c>
    </row>
    <row r="102" spans="1:2" x14ac:dyDescent="0.25">
      <c r="A102" s="11">
        <v>28.9</v>
      </c>
      <c r="B102" s="8" t="s">
        <v>188</v>
      </c>
    </row>
    <row r="103" spans="1:2" x14ac:dyDescent="0.25">
      <c r="A103" s="11">
        <v>29.1</v>
      </c>
      <c r="B103" s="8" t="s">
        <v>189</v>
      </c>
    </row>
    <row r="104" spans="1:2" x14ac:dyDescent="0.25">
      <c r="A104" s="11">
        <v>29.2</v>
      </c>
      <c r="B104" s="8" t="s">
        <v>190</v>
      </c>
    </row>
    <row r="105" spans="1:2" x14ac:dyDescent="0.25">
      <c r="A105" s="11">
        <v>29.3</v>
      </c>
      <c r="B105" s="8" t="s">
        <v>191</v>
      </c>
    </row>
    <row r="106" spans="1:2" x14ac:dyDescent="0.25">
      <c r="A106" s="11">
        <v>30.1</v>
      </c>
      <c r="B106" s="8" t="s">
        <v>192</v>
      </c>
    </row>
    <row r="107" spans="1:2" x14ac:dyDescent="0.25">
      <c r="A107" s="11">
        <v>30.2</v>
      </c>
      <c r="B107" s="8" t="s">
        <v>193</v>
      </c>
    </row>
    <row r="108" spans="1:2" x14ac:dyDescent="0.25">
      <c r="A108" s="11">
        <v>30.3</v>
      </c>
      <c r="B108" s="8" t="s">
        <v>194</v>
      </c>
    </row>
    <row r="109" spans="1:2" x14ac:dyDescent="0.25">
      <c r="A109" s="11">
        <v>30.4</v>
      </c>
      <c r="B109" s="8" t="s">
        <v>195</v>
      </c>
    </row>
    <row r="110" spans="1:2" x14ac:dyDescent="0.25">
      <c r="A110" s="11">
        <v>30.9</v>
      </c>
      <c r="B110" s="8" t="s">
        <v>196</v>
      </c>
    </row>
    <row r="111" spans="1:2" x14ac:dyDescent="0.25">
      <c r="A111" s="11">
        <v>31</v>
      </c>
      <c r="B111" s="8" t="s">
        <v>78</v>
      </c>
    </row>
    <row r="112" spans="1:2" x14ac:dyDescent="0.25">
      <c r="A112" s="11">
        <v>32.1</v>
      </c>
      <c r="B112" s="8" t="s">
        <v>197</v>
      </c>
    </row>
    <row r="113" spans="1:2" x14ac:dyDescent="0.25">
      <c r="A113" s="11">
        <v>32.200000000000003</v>
      </c>
      <c r="B113" s="8" t="s">
        <v>198</v>
      </c>
    </row>
    <row r="114" spans="1:2" x14ac:dyDescent="0.25">
      <c r="A114" s="11">
        <v>32.299999999999997</v>
      </c>
      <c r="B114" s="8" t="s">
        <v>199</v>
      </c>
    </row>
    <row r="115" spans="1:2" x14ac:dyDescent="0.25">
      <c r="A115" s="11">
        <v>32.4</v>
      </c>
      <c r="B115" s="8" t="s">
        <v>200</v>
      </c>
    </row>
    <row r="116" spans="1:2" x14ac:dyDescent="0.25">
      <c r="A116" s="11">
        <v>32.5</v>
      </c>
      <c r="B116" s="8" t="s">
        <v>201</v>
      </c>
    </row>
    <row r="117" spans="1:2" x14ac:dyDescent="0.25">
      <c r="A117" s="11">
        <v>32.9</v>
      </c>
      <c r="B117" s="8" t="s">
        <v>202</v>
      </c>
    </row>
    <row r="118" spans="1:2" x14ac:dyDescent="0.25">
      <c r="A118" s="11">
        <v>33.1</v>
      </c>
      <c r="B118" s="8" t="s">
        <v>203</v>
      </c>
    </row>
    <row r="119" spans="1:2" x14ac:dyDescent="0.25">
      <c r="A119" s="11">
        <v>33.200000000000003</v>
      </c>
      <c r="B119" s="8" t="s">
        <v>204</v>
      </c>
    </row>
    <row r="120" spans="1:2" x14ac:dyDescent="0.25">
      <c r="A120" s="11">
        <v>35.1</v>
      </c>
      <c r="B120" s="8" t="s">
        <v>205</v>
      </c>
    </row>
    <row r="121" spans="1:2" x14ac:dyDescent="0.25">
      <c r="A121" s="11">
        <v>35.200000000000003</v>
      </c>
      <c r="B121" s="8" t="s">
        <v>206</v>
      </c>
    </row>
    <row r="122" spans="1:2" x14ac:dyDescent="0.25">
      <c r="A122" s="11">
        <v>35.299999999999997</v>
      </c>
      <c r="B122" s="8" t="s">
        <v>207</v>
      </c>
    </row>
    <row r="123" spans="1:2" x14ac:dyDescent="0.25">
      <c r="A123" s="11">
        <v>36</v>
      </c>
      <c r="B123" s="8" t="s">
        <v>79</v>
      </c>
    </row>
    <row r="124" spans="1:2" x14ac:dyDescent="0.25">
      <c r="A124" s="11">
        <v>37</v>
      </c>
      <c r="B124" s="8" t="s">
        <v>80</v>
      </c>
    </row>
    <row r="125" spans="1:2" x14ac:dyDescent="0.25">
      <c r="A125" s="11">
        <v>38.1</v>
      </c>
      <c r="B125" s="8" t="s">
        <v>208</v>
      </c>
    </row>
    <row r="126" spans="1:2" x14ac:dyDescent="0.25">
      <c r="A126" s="11">
        <v>38.200000000000003</v>
      </c>
      <c r="B126" s="8" t="s">
        <v>209</v>
      </c>
    </row>
    <row r="127" spans="1:2" x14ac:dyDescent="0.25">
      <c r="A127" s="11">
        <v>38.299999999999997</v>
      </c>
      <c r="B127" s="8" t="s">
        <v>210</v>
      </c>
    </row>
    <row r="128" spans="1:2" x14ac:dyDescent="0.25">
      <c r="A128" s="11">
        <v>39</v>
      </c>
      <c r="B128" s="8" t="s">
        <v>81</v>
      </c>
    </row>
    <row r="129" spans="1:2" x14ac:dyDescent="0.25">
      <c r="A129" s="11">
        <v>41.1</v>
      </c>
      <c r="B129" s="8" t="s">
        <v>211</v>
      </c>
    </row>
    <row r="130" spans="1:2" x14ac:dyDescent="0.25">
      <c r="A130" s="11">
        <v>41.2</v>
      </c>
      <c r="B130" s="8" t="s">
        <v>212</v>
      </c>
    </row>
    <row r="131" spans="1:2" x14ac:dyDescent="0.25">
      <c r="A131" s="11">
        <v>42.1</v>
      </c>
      <c r="B131" s="8" t="s">
        <v>213</v>
      </c>
    </row>
    <row r="132" spans="1:2" x14ac:dyDescent="0.25">
      <c r="A132" s="11">
        <v>42.2</v>
      </c>
      <c r="B132" s="8" t="s">
        <v>214</v>
      </c>
    </row>
    <row r="133" spans="1:2" x14ac:dyDescent="0.25">
      <c r="A133" s="11">
        <v>42.9</v>
      </c>
      <c r="B133" s="8" t="s">
        <v>215</v>
      </c>
    </row>
    <row r="134" spans="1:2" x14ac:dyDescent="0.25">
      <c r="A134" s="11">
        <v>43.1</v>
      </c>
      <c r="B134" s="8" t="s">
        <v>216</v>
      </c>
    </row>
    <row r="135" spans="1:2" ht="25.5" x14ac:dyDescent="0.25">
      <c r="A135" s="11">
        <v>43.2</v>
      </c>
      <c r="B135" s="8" t="s">
        <v>217</v>
      </c>
    </row>
    <row r="136" spans="1:2" x14ac:dyDescent="0.25">
      <c r="A136" s="11">
        <v>43.3</v>
      </c>
      <c r="B136" s="8" t="s">
        <v>218</v>
      </c>
    </row>
    <row r="137" spans="1:2" x14ac:dyDescent="0.25">
      <c r="A137" s="11">
        <v>43.9</v>
      </c>
      <c r="B137" s="8" t="s">
        <v>219</v>
      </c>
    </row>
    <row r="138" spans="1:2" x14ac:dyDescent="0.25">
      <c r="A138" s="11">
        <v>45.1</v>
      </c>
      <c r="B138" s="8" t="s">
        <v>220</v>
      </c>
    </row>
    <row r="139" spans="1:2" x14ac:dyDescent="0.25">
      <c r="A139" s="11">
        <v>45.2</v>
      </c>
      <c r="B139" s="8" t="s">
        <v>221</v>
      </c>
    </row>
    <row r="140" spans="1:2" x14ac:dyDescent="0.25">
      <c r="A140" s="11">
        <v>45.3</v>
      </c>
      <c r="B140" s="8" t="s">
        <v>222</v>
      </c>
    </row>
    <row r="141" spans="1:2" x14ac:dyDescent="0.25">
      <c r="A141" s="11">
        <v>45.4</v>
      </c>
      <c r="B141" s="8" t="s">
        <v>223</v>
      </c>
    </row>
    <row r="142" spans="1:2" x14ac:dyDescent="0.25">
      <c r="A142" s="11">
        <v>46.1</v>
      </c>
      <c r="B142" s="8" t="s">
        <v>224</v>
      </c>
    </row>
    <row r="143" spans="1:2" x14ac:dyDescent="0.25">
      <c r="A143" s="11">
        <v>46.2</v>
      </c>
      <c r="B143" s="8" t="s">
        <v>225</v>
      </c>
    </row>
    <row r="144" spans="1:2" x14ac:dyDescent="0.25">
      <c r="A144" s="11">
        <v>46.3</v>
      </c>
      <c r="B144" s="8" t="s">
        <v>226</v>
      </c>
    </row>
    <row r="145" spans="1:2" x14ac:dyDescent="0.25">
      <c r="A145" s="11">
        <v>46.4</v>
      </c>
      <c r="B145" s="8" t="s">
        <v>227</v>
      </c>
    </row>
    <row r="146" spans="1:2" x14ac:dyDescent="0.25">
      <c r="A146" s="11">
        <v>46.5</v>
      </c>
      <c r="B146" s="8" t="s">
        <v>228</v>
      </c>
    </row>
    <row r="147" spans="1:2" x14ac:dyDescent="0.25">
      <c r="A147" s="11">
        <v>46.6</v>
      </c>
      <c r="B147" s="8" t="s">
        <v>229</v>
      </c>
    </row>
    <row r="148" spans="1:2" x14ac:dyDescent="0.25">
      <c r="A148" s="11">
        <v>46.7</v>
      </c>
      <c r="B148" s="8" t="s">
        <v>230</v>
      </c>
    </row>
    <row r="149" spans="1:2" x14ac:dyDescent="0.25">
      <c r="A149" s="11">
        <v>46.9</v>
      </c>
      <c r="B149" s="8" t="s">
        <v>231</v>
      </c>
    </row>
    <row r="150" spans="1:2" x14ac:dyDescent="0.25">
      <c r="A150" s="11">
        <v>47.1</v>
      </c>
      <c r="B150" s="8" t="s">
        <v>232</v>
      </c>
    </row>
    <row r="151" spans="1:2" x14ac:dyDescent="0.25">
      <c r="A151" s="11">
        <v>47.2</v>
      </c>
      <c r="B151" s="8" t="s">
        <v>233</v>
      </c>
    </row>
    <row r="152" spans="1:2" x14ac:dyDescent="0.25">
      <c r="A152" s="11">
        <v>47.3</v>
      </c>
      <c r="B152" s="8" t="s">
        <v>234</v>
      </c>
    </row>
    <row r="153" spans="1:2" x14ac:dyDescent="0.25">
      <c r="A153" s="11">
        <v>47.4</v>
      </c>
      <c r="B153" s="8" t="s">
        <v>235</v>
      </c>
    </row>
    <row r="154" spans="1:2" x14ac:dyDescent="0.25">
      <c r="A154" s="11">
        <v>47.5</v>
      </c>
      <c r="B154" s="8" t="s">
        <v>236</v>
      </c>
    </row>
    <row r="155" spans="1:2" x14ac:dyDescent="0.25">
      <c r="A155" s="11">
        <v>47.6</v>
      </c>
      <c r="B155" s="8" t="s">
        <v>237</v>
      </c>
    </row>
    <row r="156" spans="1:2" x14ac:dyDescent="0.25">
      <c r="A156" s="11">
        <v>47.7</v>
      </c>
      <c r="B156" s="8" t="s">
        <v>238</v>
      </c>
    </row>
    <row r="157" spans="1:2" x14ac:dyDescent="0.25">
      <c r="A157" s="11">
        <v>47.8</v>
      </c>
      <c r="B157" s="8" t="s">
        <v>239</v>
      </c>
    </row>
    <row r="158" spans="1:2" x14ac:dyDescent="0.25">
      <c r="A158" s="11">
        <v>47.9</v>
      </c>
      <c r="B158" s="8" t="s">
        <v>240</v>
      </c>
    </row>
    <row r="159" spans="1:2" x14ac:dyDescent="0.25">
      <c r="A159" s="11">
        <v>49.1</v>
      </c>
      <c r="B159" s="8" t="s">
        <v>241</v>
      </c>
    </row>
    <row r="160" spans="1:2" x14ac:dyDescent="0.25">
      <c r="A160" s="11">
        <v>49.2</v>
      </c>
      <c r="B160" s="8" t="s">
        <v>242</v>
      </c>
    </row>
    <row r="161" spans="1:2" x14ac:dyDescent="0.25">
      <c r="A161" s="11">
        <v>49.3</v>
      </c>
      <c r="B161" s="8" t="s">
        <v>243</v>
      </c>
    </row>
    <row r="162" spans="1:2" x14ac:dyDescent="0.25">
      <c r="A162" s="11">
        <v>49.4</v>
      </c>
      <c r="B162" s="8" t="s">
        <v>244</v>
      </c>
    </row>
    <row r="163" spans="1:2" x14ac:dyDescent="0.25">
      <c r="A163" s="11">
        <v>49.5</v>
      </c>
      <c r="B163" s="8" t="s">
        <v>245</v>
      </c>
    </row>
    <row r="164" spans="1:2" x14ac:dyDescent="0.25">
      <c r="A164" s="11">
        <v>50.1</v>
      </c>
      <c r="B164" s="8" t="s">
        <v>246</v>
      </c>
    </row>
    <row r="165" spans="1:2" x14ac:dyDescent="0.25">
      <c r="A165" s="11">
        <v>50.2</v>
      </c>
      <c r="B165" s="8" t="s">
        <v>247</v>
      </c>
    </row>
    <row r="166" spans="1:2" x14ac:dyDescent="0.25">
      <c r="A166" s="11">
        <v>50.3</v>
      </c>
      <c r="B166" s="8" t="s">
        <v>248</v>
      </c>
    </row>
    <row r="167" spans="1:2" x14ac:dyDescent="0.25">
      <c r="A167" s="11">
        <v>50.4</v>
      </c>
      <c r="B167" s="8" t="s">
        <v>249</v>
      </c>
    </row>
    <row r="168" spans="1:2" x14ac:dyDescent="0.25">
      <c r="A168" s="11">
        <v>51.1</v>
      </c>
      <c r="B168" s="8" t="s">
        <v>250</v>
      </c>
    </row>
    <row r="169" spans="1:2" x14ac:dyDescent="0.25">
      <c r="A169" s="11">
        <v>51.2</v>
      </c>
      <c r="B169" s="8" t="s">
        <v>251</v>
      </c>
    </row>
    <row r="170" spans="1:2" x14ac:dyDescent="0.25">
      <c r="A170" s="11">
        <v>52.1</v>
      </c>
      <c r="B170" s="8" t="s">
        <v>252</v>
      </c>
    </row>
    <row r="171" spans="1:2" x14ac:dyDescent="0.25">
      <c r="A171" s="11">
        <v>52.2</v>
      </c>
      <c r="B171" s="8" t="s">
        <v>253</v>
      </c>
    </row>
    <row r="172" spans="1:2" x14ac:dyDescent="0.25">
      <c r="A172" s="11">
        <v>53.1</v>
      </c>
      <c r="B172" s="8" t="s">
        <v>254</v>
      </c>
    </row>
    <row r="173" spans="1:2" x14ac:dyDescent="0.25">
      <c r="A173" s="11">
        <v>53.2</v>
      </c>
      <c r="B173" s="8" t="s">
        <v>255</v>
      </c>
    </row>
    <row r="174" spans="1:2" x14ac:dyDescent="0.25">
      <c r="A174" s="11">
        <v>55.1</v>
      </c>
      <c r="B174" s="8" t="s">
        <v>256</v>
      </c>
    </row>
    <row r="175" spans="1:2" x14ac:dyDescent="0.25">
      <c r="A175" s="11">
        <v>55.2</v>
      </c>
      <c r="B175" s="8" t="s">
        <v>257</v>
      </c>
    </row>
    <row r="176" spans="1:2" x14ac:dyDescent="0.25">
      <c r="A176" s="11">
        <v>55.3</v>
      </c>
      <c r="B176" s="8" t="s">
        <v>258</v>
      </c>
    </row>
    <row r="177" spans="1:2" x14ac:dyDescent="0.25">
      <c r="A177" s="11">
        <v>55.9</v>
      </c>
      <c r="B177" s="8" t="s">
        <v>259</v>
      </c>
    </row>
    <row r="178" spans="1:2" x14ac:dyDescent="0.25">
      <c r="A178" s="11">
        <v>56.1</v>
      </c>
      <c r="B178" s="8" t="s">
        <v>260</v>
      </c>
    </row>
    <row r="179" spans="1:2" x14ac:dyDescent="0.25">
      <c r="A179" s="11">
        <v>56.2</v>
      </c>
      <c r="B179" s="8" t="s">
        <v>261</v>
      </c>
    </row>
    <row r="180" spans="1:2" x14ac:dyDescent="0.25">
      <c r="A180" s="11">
        <v>56.3</v>
      </c>
      <c r="B180" s="8" t="s">
        <v>262</v>
      </c>
    </row>
    <row r="181" spans="1:2" x14ac:dyDescent="0.25">
      <c r="A181" s="11">
        <v>58.1</v>
      </c>
      <c r="B181" s="8" t="s">
        <v>263</v>
      </c>
    </row>
    <row r="182" spans="1:2" x14ac:dyDescent="0.25">
      <c r="A182" s="11">
        <v>58.2</v>
      </c>
      <c r="B182" s="8" t="s">
        <v>264</v>
      </c>
    </row>
    <row r="183" spans="1:2" x14ac:dyDescent="0.25">
      <c r="A183" s="11">
        <v>59.1</v>
      </c>
      <c r="B183" s="8" t="s">
        <v>265</v>
      </c>
    </row>
    <row r="184" spans="1:2" x14ac:dyDescent="0.25">
      <c r="A184" s="11">
        <v>59.2</v>
      </c>
      <c r="B184" s="8" t="s">
        <v>266</v>
      </c>
    </row>
    <row r="185" spans="1:2" x14ac:dyDescent="0.25">
      <c r="A185" s="11">
        <v>60.1</v>
      </c>
      <c r="B185" s="8" t="s">
        <v>267</v>
      </c>
    </row>
    <row r="186" spans="1:2" x14ac:dyDescent="0.25">
      <c r="A186" s="11">
        <v>60.2</v>
      </c>
      <c r="B186" s="8" t="s">
        <v>268</v>
      </c>
    </row>
    <row r="187" spans="1:2" x14ac:dyDescent="0.25">
      <c r="A187" s="11">
        <v>61.1</v>
      </c>
      <c r="B187" s="8" t="s">
        <v>269</v>
      </c>
    </row>
    <row r="188" spans="1:2" x14ac:dyDescent="0.25">
      <c r="A188" s="11">
        <v>61.2</v>
      </c>
      <c r="B188" s="8" t="s">
        <v>270</v>
      </c>
    </row>
    <row r="189" spans="1:2" x14ac:dyDescent="0.25">
      <c r="A189" s="11">
        <v>61.3</v>
      </c>
      <c r="B189" s="8" t="s">
        <v>271</v>
      </c>
    </row>
    <row r="190" spans="1:2" x14ac:dyDescent="0.25">
      <c r="A190" s="11">
        <v>61.9</v>
      </c>
      <c r="B190" s="8" t="s">
        <v>272</v>
      </c>
    </row>
    <row r="191" spans="1:2" x14ac:dyDescent="0.25">
      <c r="A191" s="11">
        <v>62</v>
      </c>
      <c r="B191" s="8" t="s">
        <v>82</v>
      </c>
    </row>
    <row r="192" spans="1:2" x14ac:dyDescent="0.25">
      <c r="A192" s="11">
        <v>63.1</v>
      </c>
      <c r="B192" s="8" t="s">
        <v>273</v>
      </c>
    </row>
    <row r="193" spans="1:2" x14ac:dyDescent="0.25">
      <c r="A193" s="11">
        <v>63.9</v>
      </c>
      <c r="B193" s="8" t="s">
        <v>274</v>
      </c>
    </row>
    <row r="194" spans="1:2" x14ac:dyDescent="0.25">
      <c r="A194" s="11">
        <v>64.099999999999994</v>
      </c>
      <c r="B194" s="8" t="s">
        <v>275</v>
      </c>
    </row>
    <row r="195" spans="1:2" x14ac:dyDescent="0.25">
      <c r="A195" s="11">
        <v>64.2</v>
      </c>
      <c r="B195" s="8" t="s">
        <v>276</v>
      </c>
    </row>
    <row r="196" spans="1:2" x14ac:dyDescent="0.25">
      <c r="A196" s="11">
        <v>64.3</v>
      </c>
      <c r="B196" s="8" t="s">
        <v>277</v>
      </c>
    </row>
    <row r="197" spans="1:2" x14ac:dyDescent="0.25">
      <c r="A197" s="11">
        <v>64.900000000000006</v>
      </c>
      <c r="B197" s="8" t="s">
        <v>278</v>
      </c>
    </row>
    <row r="198" spans="1:2" x14ac:dyDescent="0.25">
      <c r="A198" s="11">
        <v>65.099999999999994</v>
      </c>
      <c r="B198" s="8" t="s">
        <v>279</v>
      </c>
    </row>
    <row r="199" spans="1:2" x14ac:dyDescent="0.25">
      <c r="A199" s="11">
        <v>65.2</v>
      </c>
      <c r="B199" s="8" t="s">
        <v>280</v>
      </c>
    </row>
    <row r="200" spans="1:2" x14ac:dyDescent="0.25">
      <c r="A200" s="11">
        <v>65.3</v>
      </c>
      <c r="B200" s="8" t="s">
        <v>281</v>
      </c>
    </row>
    <row r="201" spans="1:2" x14ac:dyDescent="0.25">
      <c r="A201" s="11">
        <v>66.099999999999994</v>
      </c>
      <c r="B201" s="8" t="s">
        <v>282</v>
      </c>
    </row>
    <row r="202" spans="1:2" x14ac:dyDescent="0.25">
      <c r="A202" s="11">
        <v>66.2</v>
      </c>
      <c r="B202" s="8" t="s">
        <v>283</v>
      </c>
    </row>
    <row r="203" spans="1:2" x14ac:dyDescent="0.25">
      <c r="A203" s="11">
        <v>66.3</v>
      </c>
      <c r="B203" s="8" t="s">
        <v>284</v>
      </c>
    </row>
    <row r="204" spans="1:2" x14ac:dyDescent="0.25">
      <c r="A204" s="11">
        <v>68.099999999999994</v>
      </c>
      <c r="B204" s="8" t="s">
        <v>285</v>
      </c>
    </row>
    <row r="205" spans="1:2" x14ac:dyDescent="0.25">
      <c r="A205" s="11">
        <v>68.2</v>
      </c>
      <c r="B205" s="8" t="s">
        <v>286</v>
      </c>
    </row>
    <row r="206" spans="1:2" x14ac:dyDescent="0.25">
      <c r="A206" s="11">
        <v>68.3</v>
      </c>
      <c r="B206" s="8" t="s">
        <v>287</v>
      </c>
    </row>
    <row r="207" spans="1:2" x14ac:dyDescent="0.25">
      <c r="A207" s="11">
        <v>69.099999999999994</v>
      </c>
      <c r="B207" s="8" t="s">
        <v>288</v>
      </c>
    </row>
    <row r="208" spans="1:2" x14ac:dyDescent="0.25">
      <c r="A208" s="11">
        <v>69.2</v>
      </c>
      <c r="B208" s="8" t="s">
        <v>289</v>
      </c>
    </row>
    <row r="209" spans="1:2" x14ac:dyDescent="0.25">
      <c r="A209" s="11">
        <v>70.099999999999994</v>
      </c>
      <c r="B209" s="8" t="s">
        <v>290</v>
      </c>
    </row>
    <row r="210" spans="1:2" x14ac:dyDescent="0.25">
      <c r="A210" s="11">
        <v>70.2</v>
      </c>
      <c r="B210" s="8" t="s">
        <v>291</v>
      </c>
    </row>
    <row r="211" spans="1:2" x14ac:dyDescent="0.25">
      <c r="A211" s="11">
        <v>71.099999999999994</v>
      </c>
      <c r="B211" s="8" t="s">
        <v>292</v>
      </c>
    </row>
    <row r="212" spans="1:2" x14ac:dyDescent="0.25">
      <c r="A212" s="11">
        <v>71.2</v>
      </c>
      <c r="B212" s="8" t="s">
        <v>293</v>
      </c>
    </row>
    <row r="213" spans="1:2" x14ac:dyDescent="0.25">
      <c r="A213" s="11">
        <v>72.099999999999994</v>
      </c>
      <c r="B213" s="8" t="s">
        <v>294</v>
      </c>
    </row>
    <row r="214" spans="1:2" x14ac:dyDescent="0.25">
      <c r="A214" s="11">
        <v>72.2</v>
      </c>
      <c r="B214" s="8" t="s">
        <v>295</v>
      </c>
    </row>
    <row r="215" spans="1:2" x14ac:dyDescent="0.25">
      <c r="A215" s="11">
        <v>73.099999999999994</v>
      </c>
      <c r="B215" s="8" t="s">
        <v>296</v>
      </c>
    </row>
    <row r="216" spans="1:2" x14ac:dyDescent="0.25">
      <c r="A216" s="11">
        <v>73.2</v>
      </c>
      <c r="B216" s="8" t="s">
        <v>297</v>
      </c>
    </row>
    <row r="217" spans="1:2" x14ac:dyDescent="0.25">
      <c r="A217" s="11">
        <v>74.099999999999994</v>
      </c>
      <c r="B217" s="8" t="s">
        <v>298</v>
      </c>
    </row>
    <row r="218" spans="1:2" x14ac:dyDescent="0.25">
      <c r="A218" s="11">
        <v>74.2</v>
      </c>
      <c r="B218" s="8" t="s">
        <v>299</v>
      </c>
    </row>
    <row r="219" spans="1:2" x14ac:dyDescent="0.25">
      <c r="A219" s="11">
        <v>74.3</v>
      </c>
      <c r="B219" s="8" t="s">
        <v>300</v>
      </c>
    </row>
    <row r="220" spans="1:2" x14ac:dyDescent="0.25">
      <c r="A220" s="11">
        <v>74.900000000000006</v>
      </c>
      <c r="B220" s="8" t="s">
        <v>301</v>
      </c>
    </row>
    <row r="221" spans="1:2" x14ac:dyDescent="0.25">
      <c r="A221" s="11">
        <v>75</v>
      </c>
      <c r="B221" s="8" t="s">
        <v>83</v>
      </c>
    </row>
    <row r="222" spans="1:2" x14ac:dyDescent="0.25">
      <c r="A222" s="11">
        <v>77.099999999999994</v>
      </c>
      <c r="B222" s="8" t="s">
        <v>302</v>
      </c>
    </row>
    <row r="223" spans="1:2" x14ac:dyDescent="0.25">
      <c r="A223" s="11">
        <v>77.2</v>
      </c>
      <c r="B223" s="8" t="s">
        <v>303</v>
      </c>
    </row>
    <row r="224" spans="1:2" x14ac:dyDescent="0.25">
      <c r="A224" s="11">
        <v>77.3</v>
      </c>
      <c r="B224" s="8" t="s">
        <v>304</v>
      </c>
    </row>
    <row r="225" spans="1:2" ht="25.5" x14ac:dyDescent="0.25">
      <c r="A225" s="11">
        <v>77.400000000000006</v>
      </c>
      <c r="B225" s="8" t="s">
        <v>305</v>
      </c>
    </row>
    <row r="226" spans="1:2" x14ac:dyDescent="0.25">
      <c r="A226" s="11">
        <v>78.099999999999994</v>
      </c>
      <c r="B226" s="8" t="s">
        <v>306</v>
      </c>
    </row>
    <row r="227" spans="1:2" x14ac:dyDescent="0.25">
      <c r="A227" s="11">
        <v>78.2</v>
      </c>
      <c r="B227" s="8" t="s">
        <v>307</v>
      </c>
    </row>
    <row r="228" spans="1:2" x14ac:dyDescent="0.25">
      <c r="A228" s="11">
        <v>78.3</v>
      </c>
      <c r="B228" s="8" t="s">
        <v>308</v>
      </c>
    </row>
    <row r="229" spans="1:2" x14ac:dyDescent="0.25">
      <c r="A229" s="11">
        <v>79.099999999999994</v>
      </c>
      <c r="B229" s="8" t="s">
        <v>309</v>
      </c>
    </row>
    <row r="230" spans="1:2" x14ac:dyDescent="0.25">
      <c r="A230" s="11">
        <v>79.900000000000006</v>
      </c>
      <c r="B230" s="8" t="s">
        <v>310</v>
      </c>
    </row>
    <row r="231" spans="1:2" x14ac:dyDescent="0.25">
      <c r="A231" s="11">
        <v>80.099999999999994</v>
      </c>
      <c r="B231" s="8" t="s">
        <v>311</v>
      </c>
    </row>
    <row r="232" spans="1:2" x14ac:dyDescent="0.25">
      <c r="A232" s="11">
        <v>80.2</v>
      </c>
      <c r="B232" s="8" t="s">
        <v>312</v>
      </c>
    </row>
    <row r="233" spans="1:2" x14ac:dyDescent="0.25">
      <c r="A233" s="11">
        <v>80.3</v>
      </c>
      <c r="B233" s="8" t="s">
        <v>313</v>
      </c>
    </row>
    <row r="234" spans="1:2" x14ac:dyDescent="0.25">
      <c r="A234" s="11">
        <v>81.099999999999994</v>
      </c>
      <c r="B234" s="8" t="s">
        <v>314</v>
      </c>
    </row>
    <row r="235" spans="1:2" x14ac:dyDescent="0.25">
      <c r="A235" s="11">
        <v>81.2</v>
      </c>
      <c r="B235" s="8" t="s">
        <v>315</v>
      </c>
    </row>
    <row r="236" spans="1:2" x14ac:dyDescent="0.25">
      <c r="A236" s="11">
        <v>81.3</v>
      </c>
      <c r="B236" s="8" t="s">
        <v>316</v>
      </c>
    </row>
    <row r="237" spans="1:2" x14ac:dyDescent="0.25">
      <c r="A237" s="11">
        <v>82.1</v>
      </c>
      <c r="B237" s="8" t="s">
        <v>317</v>
      </c>
    </row>
    <row r="238" spans="1:2" x14ac:dyDescent="0.25">
      <c r="A238" s="11">
        <v>82.2</v>
      </c>
      <c r="B238" s="8" t="s">
        <v>318</v>
      </c>
    </row>
    <row r="239" spans="1:2" x14ac:dyDescent="0.25">
      <c r="A239" s="11">
        <v>82.3</v>
      </c>
      <c r="B239" s="8" t="s">
        <v>319</v>
      </c>
    </row>
    <row r="240" spans="1:2" x14ac:dyDescent="0.25">
      <c r="A240" s="11">
        <v>82.9</v>
      </c>
      <c r="B240" s="8" t="s">
        <v>320</v>
      </c>
    </row>
    <row r="241" spans="1:2" x14ac:dyDescent="0.25">
      <c r="A241" s="11">
        <v>84.1</v>
      </c>
      <c r="B241" s="8" t="s">
        <v>321</v>
      </c>
    </row>
    <row r="242" spans="1:2" x14ac:dyDescent="0.25">
      <c r="A242" s="11">
        <v>84.2</v>
      </c>
      <c r="B242" s="8" t="s">
        <v>322</v>
      </c>
    </row>
    <row r="243" spans="1:2" x14ac:dyDescent="0.25">
      <c r="A243" s="11">
        <v>84.3</v>
      </c>
      <c r="B243" s="8" t="s">
        <v>323</v>
      </c>
    </row>
    <row r="244" spans="1:2" x14ac:dyDescent="0.25">
      <c r="A244" s="11">
        <v>85.1</v>
      </c>
      <c r="B244" s="8" t="s">
        <v>324</v>
      </c>
    </row>
    <row r="245" spans="1:2" x14ac:dyDescent="0.25">
      <c r="A245" s="11">
        <v>85.2</v>
      </c>
      <c r="B245" s="8" t="s">
        <v>325</v>
      </c>
    </row>
    <row r="246" spans="1:2" x14ac:dyDescent="0.25">
      <c r="A246" s="11">
        <v>85.3</v>
      </c>
      <c r="B246" s="8" t="s">
        <v>326</v>
      </c>
    </row>
    <row r="247" spans="1:2" x14ac:dyDescent="0.25">
      <c r="A247" s="11">
        <v>85.4</v>
      </c>
      <c r="B247" s="8" t="s">
        <v>327</v>
      </c>
    </row>
    <row r="248" spans="1:2" x14ac:dyDescent="0.25">
      <c r="A248" s="11">
        <v>85.5</v>
      </c>
      <c r="B248" s="8" t="s">
        <v>328</v>
      </c>
    </row>
    <row r="249" spans="1:2" x14ac:dyDescent="0.25">
      <c r="A249" s="11">
        <v>85.6</v>
      </c>
      <c r="B249" s="8" t="s">
        <v>329</v>
      </c>
    </row>
    <row r="250" spans="1:2" x14ac:dyDescent="0.25">
      <c r="A250" s="11">
        <v>86.1</v>
      </c>
      <c r="B250" s="8" t="s">
        <v>330</v>
      </c>
    </row>
    <row r="251" spans="1:2" x14ac:dyDescent="0.25">
      <c r="A251" s="11">
        <v>86.2</v>
      </c>
      <c r="B251" s="8" t="s">
        <v>331</v>
      </c>
    </row>
    <row r="252" spans="1:2" x14ac:dyDescent="0.25">
      <c r="A252" s="11">
        <v>86.9</v>
      </c>
      <c r="B252" s="8" t="s">
        <v>332</v>
      </c>
    </row>
    <row r="253" spans="1:2" x14ac:dyDescent="0.25">
      <c r="A253" s="11">
        <v>87.1</v>
      </c>
      <c r="B253" s="8" t="s">
        <v>333</v>
      </c>
    </row>
    <row r="254" spans="1:2" ht="25.5" x14ac:dyDescent="0.25">
      <c r="A254" s="11">
        <v>87.2</v>
      </c>
      <c r="B254" s="8" t="s">
        <v>334</v>
      </c>
    </row>
    <row r="255" spans="1:2" x14ac:dyDescent="0.25">
      <c r="A255" s="11">
        <v>87.3</v>
      </c>
      <c r="B255" s="8" t="s">
        <v>335</v>
      </c>
    </row>
    <row r="256" spans="1:2" x14ac:dyDescent="0.25">
      <c r="A256" s="11">
        <v>87.9</v>
      </c>
      <c r="B256" s="8" t="s">
        <v>336</v>
      </c>
    </row>
    <row r="257" spans="1:2" x14ac:dyDescent="0.25">
      <c r="A257" s="11">
        <v>88.1</v>
      </c>
      <c r="B257" s="8" t="s">
        <v>337</v>
      </c>
    </row>
    <row r="258" spans="1:2" x14ac:dyDescent="0.25">
      <c r="A258" s="11">
        <v>88.9</v>
      </c>
      <c r="B258" s="8" t="s">
        <v>338</v>
      </c>
    </row>
    <row r="259" spans="1:2" x14ac:dyDescent="0.25">
      <c r="A259" s="11">
        <v>90</v>
      </c>
      <c r="B259" s="8" t="s">
        <v>84</v>
      </c>
    </row>
    <row r="260" spans="1:2" x14ac:dyDescent="0.25">
      <c r="A260" s="11">
        <v>91</v>
      </c>
      <c r="B260" s="8" t="s">
        <v>85</v>
      </c>
    </row>
    <row r="261" spans="1:2" x14ac:dyDescent="0.25">
      <c r="A261" s="11">
        <v>92</v>
      </c>
      <c r="B261" s="8" t="s">
        <v>86</v>
      </c>
    </row>
    <row r="262" spans="1:2" x14ac:dyDescent="0.25">
      <c r="A262" s="11">
        <v>93.1</v>
      </c>
      <c r="B262" s="8" t="s">
        <v>339</v>
      </c>
    </row>
    <row r="263" spans="1:2" x14ac:dyDescent="0.25">
      <c r="A263" s="11">
        <v>93.2</v>
      </c>
      <c r="B263" s="8" t="s">
        <v>340</v>
      </c>
    </row>
    <row r="264" spans="1:2" x14ac:dyDescent="0.25">
      <c r="A264" s="11">
        <v>94.1</v>
      </c>
      <c r="B264" s="8" t="s">
        <v>341</v>
      </c>
    </row>
    <row r="265" spans="1:2" x14ac:dyDescent="0.25">
      <c r="A265" s="11">
        <v>94.2</v>
      </c>
      <c r="B265" s="8" t="s">
        <v>342</v>
      </c>
    </row>
    <row r="266" spans="1:2" x14ac:dyDescent="0.25">
      <c r="A266" s="11">
        <v>94.9</v>
      </c>
      <c r="B266" s="8" t="s">
        <v>343</v>
      </c>
    </row>
    <row r="267" spans="1:2" x14ac:dyDescent="0.25">
      <c r="A267" s="11">
        <v>95.1</v>
      </c>
      <c r="B267" s="8" t="s">
        <v>344</v>
      </c>
    </row>
    <row r="268" spans="1:2" x14ac:dyDescent="0.25">
      <c r="A268" s="11">
        <v>95.2</v>
      </c>
      <c r="B268" s="8" t="s">
        <v>345</v>
      </c>
    </row>
    <row r="269" spans="1:2" x14ac:dyDescent="0.25">
      <c r="A269" s="11">
        <v>96</v>
      </c>
      <c r="B269" s="8" t="s">
        <v>87</v>
      </c>
    </row>
    <row r="270" spans="1:2" x14ac:dyDescent="0.25">
      <c r="A270" s="11">
        <v>97</v>
      </c>
      <c r="B270" s="8" t="s">
        <v>88</v>
      </c>
    </row>
    <row r="271" spans="1:2" x14ac:dyDescent="0.25">
      <c r="A271" s="11">
        <v>98.1</v>
      </c>
      <c r="B271" s="8" t="s">
        <v>346</v>
      </c>
    </row>
    <row r="272" spans="1:2" x14ac:dyDescent="0.25">
      <c r="A272" s="11">
        <v>98.2</v>
      </c>
      <c r="B272" s="8" t="s">
        <v>347</v>
      </c>
    </row>
    <row r="273" spans="1:2" x14ac:dyDescent="0.25">
      <c r="A273" s="11">
        <v>99</v>
      </c>
      <c r="B273" s="8" t="s">
        <v>89</v>
      </c>
    </row>
    <row r="274" spans="1:2" x14ac:dyDescent="0.25">
      <c r="B274" s="8"/>
    </row>
    <row r="275" spans="1:2" x14ac:dyDescent="0.25">
      <c r="B275" s="7"/>
    </row>
    <row r="276" spans="1:2" x14ac:dyDescent="0.25">
      <c r="B276" s="7"/>
    </row>
    <row r="277" spans="1:2" x14ac:dyDescent="0.25">
      <c r="B277" s="7"/>
    </row>
    <row r="278" spans="1:2" x14ac:dyDescent="0.25">
      <c r="B278" s="7"/>
    </row>
    <row r="279" spans="1:2" x14ac:dyDescent="0.25">
      <c r="B279" s="7"/>
    </row>
    <row r="280" spans="1:2" x14ac:dyDescent="0.25">
      <c r="B280" s="7"/>
    </row>
    <row r="281" spans="1:2" x14ac:dyDescent="0.25">
      <c r="B281" s="7"/>
    </row>
    <row r="282" spans="1:2" x14ac:dyDescent="0.25">
      <c r="B282" s="7"/>
    </row>
    <row r="283" spans="1:2" x14ac:dyDescent="0.25">
      <c r="B283" s="7"/>
    </row>
    <row r="284" spans="1:2" x14ac:dyDescent="0.25">
      <c r="B284" s="7"/>
    </row>
    <row r="285" spans="1:2" x14ac:dyDescent="0.25">
      <c r="B285" s="7"/>
    </row>
    <row r="286" spans="1:2" x14ac:dyDescent="0.25">
      <c r="B286" s="7"/>
    </row>
    <row r="287" spans="1:2" x14ac:dyDescent="0.25">
      <c r="B287" s="7"/>
    </row>
    <row r="288" spans="1:2" x14ac:dyDescent="0.25">
      <c r="B288" s="7"/>
    </row>
  </sheetData>
  <dataConsolidate link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EUR Evidencija</vt:lpstr>
      <vt:lpstr>HRK Evidencija</vt:lpstr>
      <vt:lpstr>Sheet1</vt:lpstr>
      <vt:lpstr>Osnovno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Jakšić Brcko</dc:creator>
  <cp:lastModifiedBy>Sektor za inovacije</cp:lastModifiedBy>
  <dcterms:created xsi:type="dcterms:W3CDTF">2018-01-17T09:54:17Z</dcterms:created>
  <dcterms:modified xsi:type="dcterms:W3CDTF">2025-01-16T09:55:33Z</dcterms:modified>
</cp:coreProperties>
</file>